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1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rozpočty\"/>
    </mc:Choice>
  </mc:AlternateContent>
  <xr:revisionPtr revIDLastSave="0" documentId="13_ncr:1_{C2E31256-9D10-4DFE-846D-910C12B0CF83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 3a Pol" sheetId="12" r:id="rId4"/>
    <sheet name="interier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3a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3a Pol'!$A$1:$Y$12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8"/>
  <customWorkbookViews>
    <customWorkbookView name="Radim" guid="{B7E7C763-C459-487D-8ABA-5CFDDFBD5A84}" maximized="1" xWindow="-8" yWindow="-8" windowWidth="1296" windowHeight="1040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6" i="13" l="1"/>
  <c r="E35" i="13"/>
  <c r="E34" i="13"/>
  <c r="E33" i="13"/>
  <c r="E32" i="13"/>
  <c r="E31" i="13"/>
  <c r="E30" i="13"/>
  <c r="E29" i="13"/>
  <c r="E26" i="13"/>
  <c r="E25" i="13"/>
  <c r="E22" i="13"/>
  <c r="E21" i="13"/>
  <c r="E20" i="13"/>
  <c r="E19" i="13"/>
  <c r="E18" i="13"/>
  <c r="E15" i="13"/>
  <c r="E12" i="13"/>
  <c r="E11" i="13"/>
  <c r="E10" i="13"/>
  <c r="E7" i="13"/>
  <c r="E6" i="13"/>
  <c r="E5" i="13"/>
  <c r="E4" i="13"/>
  <c r="E38" i="13" s="1"/>
  <c r="F9" i="12" s="1"/>
  <c r="G9" i="12" s="1"/>
  <c r="I9" i="12"/>
  <c r="I8" i="12" s="1"/>
  <c r="K9" i="12"/>
  <c r="K8" i="12" s="1"/>
  <c r="O9" i="12"/>
  <c r="O8" i="12" s="1"/>
  <c r="Q9" i="12"/>
  <c r="Q8" i="12" s="1"/>
  <c r="V9" i="12"/>
  <c r="V8" i="12" s="1"/>
  <c r="AE11" i="12"/>
  <c r="F41" i="1" s="1"/>
  <c r="I20" i="1"/>
  <c r="I19" i="1"/>
  <c r="I18" i="1"/>
  <c r="I16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M9" i="12" l="1"/>
  <c r="M8" i="12" s="1"/>
  <c r="G8" i="12"/>
  <c r="AF11" i="12"/>
  <c r="F39" i="1"/>
  <c r="F42" i="1"/>
  <c r="G42" i="1" l="1"/>
  <c r="G39" i="1"/>
  <c r="G43" i="1" s="1"/>
  <c r="G25" i="1" s="1"/>
  <c r="G41" i="1"/>
  <c r="I41" i="1" s="1"/>
  <c r="I53" i="1"/>
  <c r="G11" i="12"/>
  <c r="I42" i="1"/>
  <c r="I39" i="1"/>
  <c r="I43" i="1" s="1"/>
  <c r="F43" i="1"/>
  <c r="G23" i="1" s="1"/>
  <c r="A27" i="1" s="1"/>
  <c r="A28" i="1" s="1"/>
  <c r="G28" i="1" s="1"/>
  <c r="G27" i="1" s="1"/>
  <c r="G29" i="1" s="1"/>
  <c r="I17" i="1" l="1"/>
  <c r="I21" i="1" s="1"/>
  <c r="I54" i="1"/>
  <c r="J53" i="1" s="1"/>
  <c r="J54" i="1" s="1"/>
  <c r="J42" i="1"/>
  <c r="J41" i="1"/>
  <c r="J39" i="1"/>
  <c r="J4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B76B2ADC-CE53-4EB6-ACF0-DA14A02CA1C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4B73380-6F88-4C93-8ED7-D196214C698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<sst xmlns="http://schemas.openxmlformats.org/spreadsheetml/2006/main" count="215" uniqueCount="174">
  <si>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</si>
  <si>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</si>
  <si>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</si>
  <si>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Soupis stavebních prací, dodávek a služeb</t>
  </si>
  <si>
    <t>Stavba:</t>
  </si>
  <si>
    <t>2023/09 PaK</t>
  </si>
  <si>
    <t>Ph.D. pracovny</t>
  </si>
  <si>
    <t>Objekt:</t>
  </si>
  <si>
    <t>1</t>
  </si>
  <si>
    <t>Rozpočet:</t>
  </si>
  <si>
    <t>3a</t>
  </si>
  <si>
    <t>interiér</t>
  </si>
  <si>
    <t>Zadavatel</t>
  </si>
  <si>
    <t>Masarykova univerzita</t>
  </si>
  <si>
    <t>IČO:</t>
  </si>
  <si>
    <t>00216224</t>
  </si>
  <si>
    <t>Žerotínovo náměstí 617/9</t>
  </si>
  <si>
    <t>DIČ:</t>
  </si>
  <si>
    <t>CZ00216224</t>
  </si>
  <si>
    <t>60200</t>
  </si>
  <si>
    <t>Brno-Brno-město</t>
  </si>
  <si>
    <t>Projektant:</t>
  </si>
  <si>
    <t>Projekční architektonická kancelář spol. s r.o. ing.arch. V. Steinhauserová</t>
  </si>
  <si>
    <t>60754583</t>
  </si>
  <si>
    <t>Gorkého 62/13</t>
  </si>
  <si>
    <t>CZ60754583</t>
  </si>
  <si>
    <t>Brno-Veveří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</si>
  <si>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</si>
  <si>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</si>
  <si>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</si>
  <si>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</si>
  <si>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</si>
  <si>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</si>
  <si>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</si>
  <si>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</si>
  <si>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</si>
  <si>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</si>
  <si>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</si>
  <si>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</si>
  <si>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</si>
  <si>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</si>
  <si>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</si>
  <si>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</si>
  <si>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</si>
  <si>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</si>
  <si>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</si>
  <si>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</si>
  <si>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</si>
  <si>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</si>
  <si>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</si>
  <si>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</si>
  <si>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</si>
  <si>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</si>
  <si>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</si>
  <si>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</si>
  <si>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</si>
  <si>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</si>
  <si>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</si>
  <si>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Stavba</t>
  </si>
  <si>
    <t>Stavební objekt</t>
  </si>
  <si>
    <t>Celkem za stavbu</t>
  </si>
  <si>
    <t>#POPS</t>
  </si>
  <si>
    <t>Popis stavby: 2023/09 PaK - Ph.D. pracovny</t>
  </si>
  <si>
    <t>#POPO</t>
  </si>
  <si>
    <t>Popis objektu: 1 - Ph.D. pracovny</t>
  </si>
  <si>
    <t>#POPR</t>
  </si>
  <si>
    <t>Popis rozpočtu: 3a - interiér</t>
  </si>
  <si>
    <t>Rekapitulace dílů</t>
  </si>
  <si>
    <t>Typ dílu</t>
  </si>
  <si>
    <t>792-1</t>
  </si>
  <si>
    <t>Interiér</t>
  </si>
  <si>
    <t xml:space="preserve">Položkový rozpočet </t>
  </si>
  <si>
    <t>S:</t>
  </si>
  <si>
    <t>O:</t>
  </si>
  <si>
    <t>R: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</si>
  <si>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</si>
  <si>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</si>
  <si>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</si>
  <si>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</si>
  <si>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</si>
  <si>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</si>
  <si>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</si>
  <si>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</si>
  <si>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</si>
  <si>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</si>
  <si>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</si>
  <si>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</si>
  <si>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</si>
  <si>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</si>
  <si>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</si>
  <si>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</si>
  <si>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</si>
  <si>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</si>
  <si>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</si>
  <si>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</si>
  <si>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</si>
  <si>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</si>
  <si>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</si>
  <si>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</si>
  <si>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</si>
  <si>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</si>
  <si>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</si>
  <si>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</si>
  <si>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</si>
  <si>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</si>
  <si>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</si>
  <si>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792</t>
  </si>
  <si>
    <t>Interiér - dle listu interiér</t>
  </si>
  <si>
    <t>soubor</t>
  </si>
  <si>
    <t>Vlastní</t>
  </si>
  <si>
    <t>Indiv</t>
  </si>
  <si>
    <t>Práce</t>
  </si>
  <si>
    <t>Běžná</t>
  </si>
  <si>
    <t>POL1_</t>
  </si>
  <si>
    <t>SUM</t>
  </si>
  <si>
    <t>END</t>
  </si>
  <si>
    <t xml:space="preserve">Označení </t>
  </si>
  <si>
    <t>Popis</t>
  </si>
  <si>
    <t>Počet ks</t>
  </si>
  <si>
    <t>Cena/ks (Kč)</t>
  </si>
  <si>
    <t>Cena/položka (Kč)</t>
  </si>
  <si>
    <t>Stoly</t>
  </si>
  <si>
    <t>S-1</t>
  </si>
  <si>
    <t>stůl pracovní 1400/700/750mm</t>
  </si>
  <si>
    <t>S-2</t>
  </si>
  <si>
    <t>stůl pracovní 1300/700/750mm</t>
  </si>
  <si>
    <t>stůl jednací kulatý 900/900/722mm</t>
  </si>
  <si>
    <t>S-3</t>
  </si>
  <si>
    <t>stůl konferenční kulatý 750/750/462mm</t>
  </si>
  <si>
    <t>Židle</t>
  </si>
  <si>
    <t>Z-1</t>
  </si>
  <si>
    <t>kancelářská židle</t>
  </si>
  <si>
    <t>Z-2</t>
  </si>
  <si>
    <t>jednací židle</t>
  </si>
  <si>
    <t>Z-3</t>
  </si>
  <si>
    <t>sedací vak</t>
  </si>
  <si>
    <t>Zásuvkové kontejnery</t>
  </si>
  <si>
    <t>K-1</t>
  </si>
  <si>
    <t>mobilní kontejner</t>
  </si>
  <si>
    <t>Skříně</t>
  </si>
  <si>
    <t>C-1</t>
  </si>
  <si>
    <t xml:space="preserve">skříň šatní 600/400/2000mm </t>
  </si>
  <si>
    <t>C-2</t>
  </si>
  <si>
    <t>skříňková sestava 800/400/2000mm</t>
  </si>
  <si>
    <t>C-3</t>
  </si>
  <si>
    <t>skříň šatní 800/400/1650mm</t>
  </si>
  <si>
    <t>C-4</t>
  </si>
  <si>
    <t>skříňková sestava 1200/400/1650mm</t>
  </si>
  <si>
    <t>C-5</t>
  </si>
  <si>
    <t>skříňka nízká otevřená 700/400/750mm</t>
  </si>
  <si>
    <t>Police</t>
  </si>
  <si>
    <t>E-1</t>
  </si>
  <si>
    <t>police s bočnicemi 1400/330/400mm</t>
  </si>
  <si>
    <t>E-2</t>
  </si>
  <si>
    <t>police s bočnicemi 1300/330/400mm</t>
  </si>
  <si>
    <t>Doplňky</t>
  </si>
  <si>
    <t>D-1a</t>
  </si>
  <si>
    <t>akustický panel - jednostranný 1400/600/30mm</t>
  </si>
  <si>
    <t>D-1b</t>
  </si>
  <si>
    <t>akustický panel - oboustranný 1400/600/30mm</t>
  </si>
  <si>
    <t>D-2a</t>
  </si>
  <si>
    <t>akustický panel - jednostranný 1300/600/30mm</t>
  </si>
  <si>
    <t>D-2b</t>
  </si>
  <si>
    <t>akustický panel - oboustranný 1300/600/30mm</t>
  </si>
  <si>
    <t>D-3</t>
  </si>
  <si>
    <t>akustický panel - boční 700/600/30mm</t>
  </si>
  <si>
    <t>D-4</t>
  </si>
  <si>
    <t xml:space="preserve">tabule nástěnná popisovatelná magnetická 2500/1000mm </t>
  </si>
  <si>
    <t>D-5</t>
  </si>
  <si>
    <t xml:space="preserve">tabule nástěnná popisovatelná magnetická 1500/1000mm </t>
  </si>
  <si>
    <t>D-6</t>
  </si>
  <si>
    <t>tabule flipchart 700/1000mm</t>
  </si>
  <si>
    <t>Pozn 1.: Všechny ceny jsou uvedeny bez DPH</t>
  </si>
  <si>
    <t>Pozn 2.: V ceně za jednotlivé položky je zahrnuta montáž a doprava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</si>
</sst>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3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10"/>
      <color indexed="8"/>
      <name val="Arial CE"/>
    </font>
    <font>
      <b/>
      <sz val="11"/>
      <color indexed="9"/>
      <name val="Arial Narrow"/>
    </font>
    <font>
      <b/>
      <sz val="11"/>
      <color indexed="8"/>
      <name val="Arial Narrow"/>
    </font>
    <font>
      <sz val="11"/>
      <color indexed="8"/>
      <name val="Arial Narrow"/>
    </font>
    <font>
      <sz val="11"/>
      <color indexed="8"/>
      <name val="Calibri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8"/>
        <bgColor auto="1"/>
      </patternFill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/>
      <top/>
      <bottom/>
      <diagonal/>
    </border>
    <border>
      <left/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3">
    <xf numFmtId="0" fontId="0" fillId="0" borderId="0"/>
    <xf numFmtId="0" fontId="1" fillId="0" borderId="0"/>
    <xf numFmtId="0" fontId="18" fillId="0" borderId="0" applyNumberFormat="0" applyFill="0" applyBorder="0" applyProtection="0"/>
  </cellStyleXfs>
  <cellXfs count="27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3" xfId="0" applyBorder="1" applyAlignment="1">
      <alignment horizontal="left" indent="1"/>
    </xf>
    <xf numFmtId="0" fontId="0" fillId="0" borderId="15" xfId="0" applyBorder="1" applyAlignment="1">
      <alignment horizontal="left" vertical="top" indent="1"/>
    </xf>
    <xf numFmtId="0" fontId="8" fillId="0" borderId="16" xfId="0" applyFont="1" applyBorder="1" applyAlignment="1">
      <alignment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/>
    <xf numFmtId="0" fontId="0" fillId="0" borderId="18" xfId="0" applyBorder="1"/>
    <xf numFmtId="0" fontId="8" fillId="0" borderId="13" xfId="0" applyFont="1" applyBorder="1" applyAlignment="1">
      <alignment horizontal="left" vertical="center" indent="1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6" xfId="0" applyBorder="1" applyAlignment="1">
      <alignment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16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3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15" fillId="3" borderId="26" xfId="0" applyNumberFormat="1" applyFont="1" applyFill="1" applyBorder="1" applyAlignment="1">
      <alignment vertical="center" wrapText="1" shrinkToFit="1"/>
    </xf>
    <xf numFmtId="4" fontId="15" fillId="3" borderId="26" xfId="0" applyNumberFormat="1" applyFont="1" applyFill="1" applyBorder="1" applyAlignment="1">
      <alignment vertical="center" shrinkToFit="1"/>
    </xf>
    <xf numFmtId="4" fontId="0" fillId="3" borderId="27" xfId="0" applyNumberFormat="1" applyFill="1" applyBorder="1" applyAlignment="1">
      <alignment vertical="center" shrinkToFit="1"/>
    </xf>
    <xf numFmtId="3" fontId="0" fillId="3" borderId="2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2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2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vertical="center"/>
    </xf>
    <xf numFmtId="0" fontId="7" fillId="0" borderId="23" xfId="0" applyFont="1" applyBorder="1"/>
    <xf numFmtId="0" fontId="7" fillId="3" borderId="25" xfId="0" applyFont="1" applyFill="1" applyBorder="1" applyAlignment="1">
      <alignment vertical="center"/>
    </xf>
    <xf numFmtId="0" fontId="7" fillId="3" borderId="25" xfId="0" applyFont="1" applyFill="1" applyBorder="1" applyAlignment="1">
      <alignment vertical="center" wrapText="1"/>
    </xf>
    <xf numFmtId="0" fontId="7" fillId="3" borderId="26" xfId="0" applyFont="1" applyFill="1" applyBorder="1" applyAlignment="1">
      <alignment vertical="center" wrapText="1"/>
    </xf>
    <xf numFmtId="164" fontId="7" fillId="3" borderId="27" xfId="0" applyNumberFormat="1" applyFont="1" applyFill="1" applyBorder="1" applyAlignment="1">
      <alignment vertical="center"/>
    </xf>
    <xf numFmtId="164" fontId="0" fillId="0" borderId="0" xfId="0" applyNumberFormat="1"/>
    <xf numFmtId="4" fontId="7" fillId="3" borderId="27" xfId="0" applyNumberFormat="1" applyFont="1" applyFill="1" applyBorder="1" applyAlignment="1">
      <alignment horizontal="center" vertical="center"/>
    </xf>
    <xf numFmtId="4" fontId="7" fillId="3" borderId="2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7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4" xfId="0" applyFont="1" applyFill="1" applyBorder="1" applyAlignment="1">
      <alignment vertical="top"/>
    </xf>
    <xf numFmtId="49" fontId="8" fillId="3" borderId="16" xfId="0" applyNumberFormat="1" applyFont="1" applyFill="1" applyBorder="1" applyAlignment="1">
      <alignment vertical="top"/>
    </xf>
    <xf numFmtId="0" fontId="8" fillId="3" borderId="16" xfId="0" applyFont="1" applyFill="1" applyBorder="1" applyAlignment="1">
      <alignment horizontal="center" vertical="top" shrinkToFit="1"/>
    </xf>
    <xf numFmtId="165" fontId="8" fillId="3" borderId="16" xfId="0" applyNumberFormat="1" applyFont="1" applyFill="1" applyBorder="1" applyAlignment="1">
      <alignment vertical="top" shrinkToFit="1"/>
    </xf>
    <xf numFmtId="4" fontId="8" fillId="3" borderId="16" xfId="0" applyNumberFormat="1" applyFont="1" applyFill="1" applyBorder="1" applyAlignment="1">
      <alignment vertical="top" shrinkToFit="1"/>
    </xf>
    <xf numFmtId="4" fontId="8" fillId="3" borderId="28" xfId="0" applyNumberFormat="1" applyFont="1" applyFill="1" applyBorder="1" applyAlignment="1">
      <alignment vertical="top" shrinkToFit="1"/>
    </xf>
    <xf numFmtId="4" fontId="8" fillId="3" borderId="19" xfId="0" applyNumberFormat="1" applyFont="1" applyFill="1" applyBorder="1" applyAlignment="1">
      <alignment vertical="top" shrinkToFit="1"/>
    </xf>
    <xf numFmtId="0" fontId="17" fillId="0" borderId="29" xfId="0" applyFont="1" applyBorder="1" applyAlignment="1">
      <alignment vertical="top"/>
    </xf>
    <xf numFmtId="49" fontId="17" fillId="0" borderId="30" xfId="0" applyNumberFormat="1" applyFont="1" applyBorder="1" applyAlignment="1">
      <alignment vertical="top"/>
    </xf>
    <xf numFmtId="0" fontId="17" fillId="0" borderId="30" xfId="0" applyFont="1" applyBorder="1" applyAlignment="1">
      <alignment horizontal="center" vertical="top" shrinkToFit="1"/>
    </xf>
    <xf numFmtId="165" fontId="17" fillId="0" borderId="30" xfId="0" applyNumberFormat="1" applyFont="1" applyBorder="1" applyAlignment="1">
      <alignment vertical="top" shrinkToFit="1"/>
    </xf>
    <xf numFmtId="4" fontId="17" fillId="4" borderId="30" xfId="0" applyNumberFormat="1" applyFont="1" applyFill="1" applyBorder="1" applyAlignment="1" applyProtection="1">
      <alignment vertical="top" shrinkToFit="1"/>
      <protection locked="0"/>
    </xf>
    <xf numFmtId="4" fontId="17" fillId="0" borderId="30" xfId="0" applyNumberFormat="1" applyFont="1" applyBorder="1" applyAlignment="1">
      <alignment vertical="top" shrinkToFit="1"/>
    </xf>
    <xf numFmtId="4" fontId="17" fillId="0" borderId="31" xfId="0" applyNumberFormat="1" applyFont="1" applyBorder="1" applyAlignment="1">
      <alignment vertical="top" shrinkToFit="1"/>
    </xf>
    <xf numFmtId="49" fontId="8" fillId="3" borderId="16" xfId="0" applyNumberFormat="1" applyFont="1" applyFill="1" applyBorder="1" applyAlignment="1">
      <alignment horizontal="left" vertical="top" wrapText="1"/>
    </xf>
    <xf numFmtId="49" fontId="17" fillId="0" borderId="3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8" fillId="0" borderId="0" xfId="2" applyNumberFormat="1"/>
    <xf numFmtId="0" fontId="19" fillId="7" borderId="33" xfId="2" applyFont="1" applyFill="1" applyBorder="1"/>
    <xf numFmtId="4" fontId="20" fillId="7" borderId="33" xfId="2" applyNumberFormat="1" applyFont="1" applyFill="1" applyBorder="1" applyAlignment="1">
      <alignment horizontal="right"/>
    </xf>
    <xf numFmtId="4" fontId="19" fillId="7" borderId="33" xfId="2" applyNumberFormat="1" applyFont="1" applyFill="1" applyBorder="1" applyAlignment="1">
      <alignment horizontal="right"/>
    </xf>
    <xf numFmtId="49" fontId="20" fillId="9" borderId="34" xfId="2" applyNumberFormat="1" applyFont="1" applyFill="1" applyBorder="1"/>
    <xf numFmtId="49" fontId="21" fillId="7" borderId="35" xfId="2" applyNumberFormat="1" applyFont="1" applyFill="1" applyBorder="1"/>
    <xf numFmtId="4" fontId="21" fillId="7" borderId="36" xfId="2" applyNumberFormat="1" applyFont="1" applyFill="1" applyBorder="1"/>
    <xf numFmtId="4" fontId="18" fillId="7" borderId="36" xfId="2" applyNumberFormat="1" applyFill="1" applyBorder="1"/>
    <xf numFmtId="49" fontId="21" fillId="7" borderId="32" xfId="2" applyNumberFormat="1" applyFont="1" applyFill="1" applyBorder="1"/>
    <xf numFmtId="0" fontId="20" fillId="7" borderId="33" xfId="2" applyFont="1" applyFill="1" applyBorder="1"/>
    <xf numFmtId="0" fontId="21" fillId="7" borderId="37" xfId="2" applyFont="1" applyFill="1" applyBorder="1"/>
    <xf numFmtId="4" fontId="21" fillId="7" borderId="37" xfId="2" applyNumberFormat="1" applyFont="1" applyFill="1" applyBorder="1"/>
    <xf numFmtId="4" fontId="18" fillId="7" borderId="37" xfId="2" applyNumberFormat="1" applyFill="1" applyBorder="1"/>
    <xf numFmtId="0" fontId="21" fillId="7" borderId="33" xfId="2" applyFont="1" applyFill="1" applyBorder="1"/>
    <xf numFmtId="0" fontId="18" fillId="7" borderId="37" xfId="2" applyFill="1" applyBorder="1"/>
    <xf numFmtId="49" fontId="20" fillId="10" borderId="34" xfId="2" applyNumberFormat="1" applyFont="1" applyFill="1" applyBorder="1"/>
    <xf numFmtId="0" fontId="21" fillId="10" borderId="0" xfId="2" applyFont="1" applyFill="1" applyBorder="1"/>
    <xf numFmtId="4" fontId="21" fillId="10" borderId="0" xfId="2" applyNumberFormat="1" applyFont="1" applyFill="1" applyBorder="1"/>
    <xf numFmtId="4" fontId="18" fillId="10" borderId="0" xfId="2" applyNumberFormat="1" applyFill="1" applyBorder="1"/>
    <xf numFmtId="4" fontId="20" fillId="10" borderId="0" xfId="2" applyNumberFormat="1" applyFont="1" applyFill="1" applyBorder="1"/>
    <xf numFmtId="0" fontId="18" fillId="7" borderId="36" xfId="2" applyFill="1" applyBorder="1"/>
    <xf numFmtId="0" fontId="18" fillId="0" borderId="0" xfId="2"/>
    <xf numFmtId="0" fontId="3" fillId="2" borderId="0" xfId="0" applyFont="1" applyFill="1" applyAlignment="1">
      <alignment horizontal="left" wrapTex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/>
    </xf>
    <xf numFmtId="4" fontId="13" fillId="0" borderId="19" xfId="0" applyNumberFormat="1" applyFont="1" applyBorder="1" applyAlignment="1">
      <alignment horizontal="right" vertical="center" indent="1"/>
    </xf>
    <xf numFmtId="4" fontId="13" fillId="0" borderId="14" xfId="0" applyNumberFormat="1" applyFont="1" applyBorder="1" applyAlignment="1">
      <alignment horizontal="right" vertical="center" indent="1"/>
    </xf>
    <xf numFmtId="49" fontId="6" fillId="3" borderId="16" xfId="0" applyNumberFormat="1" applyFont="1" applyFill="1" applyBorder="1" applyAlignment="1">
      <alignment horizontal="left" vertical="center" wrapText="1"/>
    </xf>
    <xf numFmtId="0" fontId="0" fillId="3" borderId="16" xfId="0" applyFill="1" applyBorder="1" applyAlignment="1">
      <alignment wrapText="1"/>
    </xf>
    <xf numFmtId="0" fontId="0" fillId="3" borderId="17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6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9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6" xfId="0" applyNumberFormat="1" applyFont="1" applyBorder="1" applyAlignment="1">
      <alignment horizontal="left" vertical="center" wrapText="1"/>
    </xf>
    <xf numFmtId="0" fontId="0" fillId="0" borderId="16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6" xfId="0" applyBorder="1" applyAlignment="1">
      <alignment horizontal="center" wrapText="1"/>
    </xf>
    <xf numFmtId="4" fontId="11" fillId="0" borderId="14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3" borderId="25" xfId="0" applyNumberFormat="1" applyFill="1" applyBorder="1" applyAlignment="1">
      <alignment vertical="center"/>
    </xf>
    <xf numFmtId="4" fontId="0" fillId="3" borderId="26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9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0" fontId="0" fillId="0" borderId="19" xfId="0" applyBorder="1" applyAlignment="1">
      <alignment vertical="center"/>
    </xf>
    <xf numFmtId="0" fontId="0" fillId="3" borderId="19" xfId="0" applyFill="1" applyBorder="1" applyAlignment="1">
      <alignment vertical="center"/>
    </xf>
    <xf numFmtId="0" fontId="0" fillId="0" borderId="26" xfId="0" applyBorder="1" applyAlignment="1">
      <alignment horizontal="left" vertical="center" wrapText="1"/>
    </xf>
    <xf numFmtId="0" fontId="0" fillId="0" borderId="26" xfId="0" applyBorder="1" applyAlignment="1">
      <alignment wrapText="1"/>
    </xf>
    <xf numFmtId="4" fontId="13" fillId="0" borderId="25" xfId="0" applyNumberFormat="1" applyFont="1" applyBorder="1" applyAlignment="1">
      <alignment horizontal="right" vertical="center" indent="1"/>
    </xf>
    <xf numFmtId="0" fontId="8" fillId="0" borderId="26" xfId="0" applyFont="1" applyBorder="1" applyAlignment="1">
      <alignment horizontal="left" vertical="center" wrapText="1"/>
    </xf>
    <xf numFmtId="0" fontId="8" fillId="0" borderId="26" xfId="0" applyFont="1" applyBorder="1" applyAlignment="1">
      <alignment wrapText="1"/>
    </xf>
    <xf numFmtId="4" fontId="11" fillId="0" borderId="25" xfId="0" applyNumberFormat="1" applyFont="1" applyBorder="1" applyAlignment="1">
      <alignment horizontal="right" vertical="center" indent="1"/>
    </xf>
    <xf numFmtId="1" fontId="8" fillId="0" borderId="26" xfId="0" applyNumberFormat="1" applyFont="1" applyBorder="1" applyAlignment="1">
      <alignment horizontal="right" vertical="center" wrapText="1"/>
    </xf>
    <xf numFmtId="0" fontId="0" fillId="0" borderId="26" xfId="0" applyBorder="1" applyAlignment="1">
      <alignment horizontal="left" vertical="center" indent="1"/>
    </xf>
    <xf numFmtId="0" fontId="8" fillId="0" borderId="26" xfId="0" applyFont="1" applyBorder="1" applyAlignment="1">
      <alignment vertical="center"/>
    </xf>
    <xf numFmtId="1" fontId="8" fillId="0" borderId="25" xfId="0" applyNumberFormat="1" applyFont="1" applyBorder="1" applyAlignment="1">
      <alignment horizontal="right" vertical="center" wrapText="1"/>
    </xf>
    <xf numFmtId="4" fontId="11" fillId="0" borderId="25" xfId="0" applyNumberFormat="1" applyFont="1" applyBorder="1" applyAlignment="1">
      <alignment vertical="center"/>
    </xf>
    <xf numFmtId="4" fontId="11" fillId="0" borderId="26" xfId="0" applyNumberFormat="1" applyFont="1" applyBorder="1" applyAlignment="1">
      <alignment vertical="center"/>
    </xf>
    <xf numFmtId="4" fontId="11" fillId="0" borderId="25" xfId="0" applyNumberFormat="1" applyFont="1" applyBorder="1" applyAlignment="1">
      <alignment horizontal="right" vertical="center"/>
    </xf>
    <xf numFmtId="4" fontId="11" fillId="0" borderId="26" xfId="0" applyNumberFormat="1" applyFont="1" applyBorder="1" applyAlignment="1">
      <alignment horizontal="right" vertical="center"/>
    </xf>
    <xf numFmtId="4" fontId="7" fillId="5" borderId="25" xfId="0" applyNumberFormat="1" applyFont="1" applyFill="1" applyBorder="1" applyAlignment="1">
      <alignment vertical="center"/>
    </xf>
    <xf numFmtId="4" fontId="7" fillId="5" borderId="26" xfId="0" applyNumberFormat="1" applyFont="1" applyFill="1" applyBorder="1" applyAlignment="1">
      <alignment vertical="center" wrapText="1"/>
    </xf>
    <xf numFmtId="4" fontId="10" fillId="5" borderId="27" xfId="0" applyNumberFormat="1" applyFont="1" applyFill="1" applyBorder="1" applyAlignment="1">
      <alignment horizontal="center" vertical="center" wrapText="1" shrinkToFit="1"/>
    </xf>
    <xf numFmtId="4" fontId="7" fillId="5" borderId="25" xfId="0" applyNumberFormat="1" applyFont="1" applyFill="1" applyBorder="1" applyAlignment="1">
      <alignment horizontal="center" vertical="center" wrapText="1" shrinkToFit="1"/>
    </xf>
    <xf numFmtId="4" fontId="7" fillId="5" borderId="27" xfId="0" applyNumberFormat="1" applyFont="1" applyFill="1" applyBorder="1" applyAlignment="1">
      <alignment horizontal="center" vertical="center" wrapText="1" shrinkToFit="1"/>
    </xf>
    <xf numFmtId="3" fontId="7" fillId="5" borderId="27" xfId="0" applyNumberFormat="1" applyFont="1" applyFill="1" applyBorder="1" applyAlignment="1">
      <alignment horizontal="center" vertical="center" wrapText="1"/>
    </xf>
    <xf numFmtId="4" fontId="0" fillId="0" borderId="25" xfId="0" applyNumberFormat="1" applyBorder="1" applyAlignment="1">
      <alignment vertical="center"/>
    </xf>
    <xf numFmtId="4" fontId="0" fillId="0" borderId="26" xfId="0" applyNumberFormat="1" applyBorder="1" applyAlignment="1">
      <alignment vertical="center" wrapText="1"/>
    </xf>
    <xf numFmtId="4" fontId="3" fillId="0" borderId="26" xfId="0" applyNumberFormat="1" applyFont="1" applyBorder="1" applyAlignment="1">
      <alignment horizontal="right" vertical="center" wrapText="1" shrinkToFit="1"/>
    </xf>
    <xf numFmtId="4" fontId="3" fillId="0" borderId="26" xfId="0" applyNumberFormat="1" applyFont="1" applyBorder="1" applyAlignment="1">
      <alignment horizontal="right" vertical="center" shrinkToFit="1"/>
    </xf>
    <xf numFmtId="4" fontId="0" fillId="0" borderId="26" xfId="0" applyNumberFormat="1" applyBorder="1" applyAlignment="1">
      <alignment vertical="center" shrinkToFit="1"/>
    </xf>
    <xf numFmtId="4" fontId="0" fillId="0" borderId="27" xfId="0" applyNumberFormat="1" applyBorder="1" applyAlignment="1">
      <alignment vertical="center" shrinkToFit="1"/>
    </xf>
    <xf numFmtId="3" fontId="0" fillId="0" borderId="27" xfId="0" applyNumberFormat="1" applyBorder="1" applyAlignment="1">
      <alignment vertical="center"/>
    </xf>
    <xf numFmtId="4" fontId="8" fillId="0" borderId="25" xfId="0" applyNumberFormat="1" applyFont="1" applyBorder="1" applyAlignment="1">
      <alignment vertical="center"/>
    </xf>
    <xf numFmtId="4" fontId="8" fillId="0" borderId="26" xfId="0" applyNumberFormat="1" applyFont="1" applyBorder="1" applyAlignment="1">
      <alignment vertical="center" wrapText="1"/>
    </xf>
    <xf numFmtId="4" fontId="8" fillId="0" borderId="26" xfId="0" applyNumberFormat="1" applyFont="1" applyBorder="1" applyAlignment="1">
      <alignment vertical="center" wrapText="1" shrinkToFit="1"/>
    </xf>
    <xf numFmtId="4" fontId="8" fillId="0" borderId="26" xfId="0" applyNumberFormat="1" applyFont="1" applyBorder="1" applyAlignment="1">
      <alignment vertical="center" shrinkToFit="1"/>
    </xf>
    <xf numFmtId="4" fontId="8" fillId="0" borderId="27" xfId="0" applyNumberFormat="1" applyFont="1" applyBorder="1" applyAlignment="1">
      <alignment vertical="center" shrinkToFit="1"/>
    </xf>
    <xf numFmtId="3" fontId="8" fillId="0" borderId="27" xfId="0" applyNumberFormat="1" applyFont="1" applyBorder="1" applyAlignment="1">
      <alignment vertical="center"/>
    </xf>
    <xf numFmtId="4" fontId="0" fillId="0" borderId="25" xfId="0" applyNumberFormat="1" applyBorder="1" applyAlignment="1">
      <alignment horizontal="left" vertical="center"/>
    </xf>
    <xf numFmtId="4" fontId="0" fillId="0" borderId="26" xfId="0" applyNumberFormat="1" applyBorder="1" applyAlignment="1">
      <alignment vertical="center" wrapText="1" shrinkToFit="1"/>
    </xf>
    <xf numFmtId="0" fontId="16" fillId="5" borderId="25" xfId="0" applyFont="1" applyFill="1" applyBorder="1" applyAlignment="1">
      <alignment horizontal="center" vertical="center" wrapText="1"/>
    </xf>
    <xf numFmtId="0" fontId="16" fillId="5" borderId="26" xfId="0" applyFont="1" applyFill="1" applyBorder="1" applyAlignment="1">
      <alignment horizontal="center" vertical="center" wrapText="1"/>
    </xf>
    <xf numFmtId="0" fontId="16" fillId="5" borderId="27" xfId="0" applyFont="1" applyFill="1" applyBorder="1" applyAlignment="1">
      <alignment horizontal="center" vertical="center" wrapText="1"/>
    </xf>
    <xf numFmtId="49" fontId="7" fillId="0" borderId="25" xfId="0" applyNumberFormat="1" applyFont="1" applyBorder="1" applyAlignment="1">
      <alignment vertical="center"/>
    </xf>
    <xf numFmtId="49" fontId="7" fillId="0" borderId="25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" fontId="7" fillId="0" borderId="27" xfId="0" applyNumberFormat="1" applyFont="1" applyBorder="1" applyAlignment="1">
      <alignment horizontal="center" vertical="center"/>
    </xf>
    <xf numFmtId="4" fontId="7" fillId="0" borderId="27" xfId="0" applyNumberFormat="1" applyFont="1" applyBorder="1" applyAlignment="1">
      <alignment vertical="center"/>
    </xf>
    <xf numFmtId="164" fontId="7" fillId="0" borderId="27" xfId="0" applyNumberFormat="1" applyFont="1" applyBorder="1" applyAlignment="1">
      <alignment vertical="center"/>
    </xf>
    <xf numFmtId="0" fontId="0" fillId="0" borderId="27" xfId="0" applyBorder="1" applyAlignment="1">
      <alignment vertical="center"/>
    </xf>
    <xf numFmtId="49" fontId="0" fillId="0" borderId="26" xfId="0" applyNumberFormat="1" applyBorder="1" applyAlignment="1">
      <alignment vertical="center"/>
    </xf>
    <xf numFmtId="49" fontId="0" fillId="0" borderId="26" xfId="0" applyNumberFormat="1" applyBorder="1" applyAlignment="1">
      <alignment vertical="center" shrinkToFit="1"/>
    </xf>
    <xf numFmtId="49" fontId="0" fillId="0" borderId="26" xfId="0" applyNumberFormat="1" applyBorder="1" applyAlignment="1">
      <alignment vertical="center"/>
    </xf>
    <xf numFmtId="0" fontId="0" fillId="0" borderId="26" xfId="0" applyBorder="1" applyAlignment="1">
      <alignment vertical="center"/>
    </xf>
    <xf numFmtId="0" fontId="0" fillId="3" borderId="27" xfId="0" applyFill="1" applyBorder="1" applyAlignment="1">
      <alignment vertical="center"/>
    </xf>
    <xf numFmtId="49" fontId="0" fillId="3" borderId="26" xfId="0" applyNumberFormat="1" applyFill="1" applyBorder="1" applyAlignment="1">
      <alignment vertical="center"/>
    </xf>
    <xf numFmtId="49" fontId="0" fillId="3" borderId="26" xfId="0" applyNumberFormat="1" applyFill="1" applyBorder="1" applyAlignment="1">
      <alignment vertical="center"/>
    </xf>
    <xf numFmtId="0" fontId="0" fillId="3" borderId="26" xfId="0" applyFill="1" applyBorder="1" applyAlignment="1">
      <alignment vertical="center"/>
    </xf>
    <xf numFmtId="0" fontId="0" fillId="5" borderId="27" xfId="0" applyFill="1" applyBorder="1"/>
    <xf numFmtId="49" fontId="0" fillId="5" borderId="27" xfId="0" applyNumberFormat="1" applyFill="1" applyBorder="1"/>
    <xf numFmtId="0" fontId="0" fillId="5" borderId="27" xfId="0" applyFill="1" applyBorder="1" applyAlignment="1">
      <alignment horizontal="center"/>
    </xf>
    <xf numFmtId="0" fontId="0" fillId="5" borderId="25" xfId="0" applyFill="1" applyBorder="1"/>
    <xf numFmtId="0" fontId="0" fillId="5" borderId="27" xfId="0" applyFill="1" applyBorder="1" applyAlignment="1">
      <alignment wrapText="1"/>
    </xf>
    <xf numFmtId="0" fontId="8" fillId="3" borderId="25" xfId="0" applyFont="1" applyFill="1" applyBorder="1" applyAlignment="1">
      <alignment vertical="top"/>
    </xf>
    <xf numFmtId="49" fontId="8" fillId="3" borderId="26" xfId="0" applyNumberFormat="1" applyFont="1" applyFill="1" applyBorder="1" applyAlignment="1">
      <alignment vertical="top"/>
    </xf>
    <xf numFmtId="49" fontId="8" fillId="3" borderId="26" xfId="0" applyNumberFormat="1" applyFont="1" applyFill="1" applyBorder="1" applyAlignment="1">
      <alignment horizontal="left" vertical="top" wrapText="1"/>
    </xf>
    <xf numFmtId="0" fontId="8" fillId="3" borderId="26" xfId="0" applyFont="1" applyFill="1" applyBorder="1" applyAlignment="1">
      <alignment horizontal="center" vertical="top"/>
    </xf>
    <xf numFmtId="0" fontId="8" fillId="3" borderId="26" xfId="0" applyFont="1" applyFill="1" applyBorder="1" applyAlignment="1">
      <alignment vertical="top"/>
    </xf>
    <xf numFmtId="49" fontId="19" fillId="6" borderId="38" xfId="2" applyNumberFormat="1" applyFont="1" applyFill="1" applyBorder="1"/>
    <xf numFmtId="49" fontId="19" fillId="6" borderId="39" xfId="2" applyNumberFormat="1" applyFont="1" applyFill="1" applyBorder="1"/>
    <xf numFmtId="49" fontId="19" fillId="6" borderId="39" xfId="2" applyNumberFormat="1" applyFont="1" applyFill="1" applyBorder="1" applyAlignment="1">
      <alignment horizontal="right"/>
    </xf>
    <xf numFmtId="0" fontId="18" fillId="7" borderId="40" xfId="2" applyFill="1" applyBorder="1"/>
    <xf numFmtId="0" fontId="18" fillId="7" borderId="41" xfId="2" applyFill="1" applyBorder="1"/>
    <xf numFmtId="1" fontId="18" fillId="7" borderId="41" xfId="2" applyNumberFormat="1" applyFill="1" applyBorder="1"/>
    <xf numFmtId="49" fontId="20" fillId="8" borderId="34" xfId="2" applyNumberFormat="1" applyFont="1" applyFill="1" applyBorder="1" applyAlignment="1"/>
    <xf numFmtId="0" fontId="20" fillId="8" borderId="0" xfId="2" applyFont="1" applyFill="1" applyBorder="1" applyAlignment="1"/>
    <xf numFmtId="4" fontId="21" fillId="7" borderId="41" xfId="2" applyNumberFormat="1" applyFont="1" applyFill="1" applyBorder="1"/>
    <xf numFmtId="4" fontId="18" fillId="7" borderId="41" xfId="2" applyNumberFormat="1" applyFill="1" applyBorder="1"/>
    <xf numFmtId="49" fontId="22" fillId="7" borderId="41" xfId="2" applyNumberFormat="1" applyFont="1" applyFill="1" applyBorder="1"/>
    <xf numFmtId="0" fontId="20" fillId="7" borderId="41" xfId="2" applyFont="1" applyFill="1" applyBorder="1"/>
    <xf numFmtId="0" fontId="21" fillId="7" borderId="41" xfId="2" applyFont="1" applyFill="1" applyBorder="1"/>
  </cellXfs>
  <cellStyles count="3">
    <cellStyle name="Normální" xfId="0" builtinId="0"/>
    <cellStyle name="normální 2" xfId="1" xr:uid="{00000000-0005-0000-0000-000001000000}"/>
    <cellStyle name="Normální 3" xfId="2" xr:uid="{D9FB39B5-957B-457B-99AF-88C3BA87DAE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15"/>
  <sheetData>
    <row r="1" spans="1:7">
      <c r="A1" s="21" t="s">
        <v>0</v>
      </c>
    </row>
    <row r="2" spans="1:7" ht="57.75" customHeight="1">
      <c r="A2" s="153" t="s">
        <v>1</v>
      </c>
      <c r="B2" s="153"/>
      <c r="C2" s="153"/>
      <c r="D2" s="153"/>
      <c r="E2" s="153"/>
      <c r="F2" s="153"/>
      <c r="G2" s="153"/>
    </row>
  </sheetData>
  <sheetProtection algorithmName="SHA-512" hashValue="P8jHarWq+TdDz2JA6lJQNK3CkgqiZpvGdXqJixzI3lBkevcYl9ODvWw60SwRlG1TDFRNLSTaf3T5FDy7+u/L6Q==" saltValue="Cvt5gXWhRPx+OR8OqI8Fk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3.15"/>
  <cols>
    <col min="1" max="1" width="8.42578125" hidden="1" customWidth="1"/>
    <col min="2" max="2" width="13.42578125" customWidth="1"/>
    <col min="3" max="3" width="7.42578125" style="46" customWidth="1"/>
    <col min="4" max="4" width="13" style="46" customWidth="1"/>
    <col min="5" max="5" width="9.7109375" style="46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4" t="s">
        <v>2</v>
      </c>
      <c r="B1" s="154" t="s">
        <v>3</v>
      </c>
      <c r="C1" s="155"/>
      <c r="D1" s="155"/>
      <c r="E1" s="155"/>
      <c r="F1" s="155"/>
      <c r="G1" s="155"/>
      <c r="H1" s="155"/>
      <c r="I1" s="155"/>
      <c r="J1" s="156"/>
    </row>
    <row r="2" spans="1:15" ht="36" customHeight="1">
      <c r="A2" s="2"/>
      <c r="B2" s="65" t="s">
        <v>4</v>
      </c>
      <c r="C2" s="66"/>
      <c r="D2" s="67" t="s">
        <v>5</v>
      </c>
      <c r="E2" s="162" t="s">
        <v>6</v>
      </c>
      <c r="F2" s="163"/>
      <c r="G2" s="163"/>
      <c r="H2" s="163"/>
      <c r="I2" s="163"/>
      <c r="J2" s="164"/>
      <c r="O2" s="1"/>
    </row>
    <row r="3" spans="1:15" ht="27" customHeight="1">
      <c r="A3" s="2"/>
      <c r="B3" s="68" t="s">
        <v>7</v>
      </c>
      <c r="C3" s="66"/>
      <c r="D3" s="69" t="s">
        <v>8</v>
      </c>
      <c r="E3" s="165" t="s">
        <v>6</v>
      </c>
      <c r="F3" s="166"/>
      <c r="G3" s="166"/>
      <c r="H3" s="166"/>
      <c r="I3" s="166"/>
      <c r="J3" s="167"/>
    </row>
    <row r="4" spans="1:15" ht="23.25" customHeight="1">
      <c r="A4" s="62">
        <v>3933</v>
      </c>
      <c r="B4" s="70" t="s">
        <v>9</v>
      </c>
      <c r="C4" s="71"/>
      <c r="D4" s="72" t="s">
        <v>10</v>
      </c>
      <c r="E4" s="174" t="s">
        <v>11</v>
      </c>
      <c r="F4" s="175"/>
      <c r="G4" s="175"/>
      <c r="H4" s="175"/>
      <c r="I4" s="175"/>
      <c r="J4" s="176"/>
    </row>
    <row r="5" spans="1:15" ht="24" customHeight="1">
      <c r="A5" s="2"/>
      <c r="B5" s="30" t="s">
        <v>12</v>
      </c>
      <c r="D5" s="179" t="s">
        <v>13</v>
      </c>
      <c r="E5" s="180"/>
      <c r="F5" s="180"/>
      <c r="G5" s="180"/>
      <c r="H5" s="18" t="s">
        <v>14</v>
      </c>
      <c r="I5" s="73" t="s">
        <v>15</v>
      </c>
      <c r="J5" s="8"/>
    </row>
    <row r="6" spans="1:15" ht="15.75" customHeight="1">
      <c r="A6" s="2"/>
      <c r="B6" s="27"/>
      <c r="C6" s="48"/>
      <c r="D6" s="181" t="s">
        <v>16</v>
      </c>
      <c r="E6" s="182"/>
      <c r="F6" s="182"/>
      <c r="G6" s="182"/>
      <c r="H6" s="18" t="s">
        <v>17</v>
      </c>
      <c r="I6" s="73" t="s">
        <v>18</v>
      </c>
      <c r="J6" s="8"/>
    </row>
    <row r="7" spans="1:15" ht="15.75" customHeight="1">
      <c r="A7" s="2"/>
      <c r="B7" s="28"/>
      <c r="C7" s="49"/>
      <c r="D7" s="63" t="s">
        <v>19</v>
      </c>
      <c r="E7" s="183" t="s">
        <v>20</v>
      </c>
      <c r="F7" s="184"/>
      <c r="G7" s="184"/>
      <c r="H7" s="23"/>
      <c r="I7" s="22"/>
      <c r="J7" s="32"/>
    </row>
    <row r="8" spans="1:15" ht="24" hidden="1" customHeight="1">
      <c r="A8" s="2"/>
      <c r="B8" s="30" t="s">
        <v>21</v>
      </c>
      <c r="D8" s="64" t="s">
        <v>22</v>
      </c>
      <c r="H8" s="18" t="s">
        <v>14</v>
      </c>
      <c r="I8" s="73" t="s">
        <v>23</v>
      </c>
      <c r="J8" s="8"/>
    </row>
    <row r="9" spans="1:15" ht="15.75" hidden="1" customHeight="1">
      <c r="A9" s="2"/>
      <c r="B9" s="2"/>
      <c r="D9" s="64" t="s">
        <v>24</v>
      </c>
      <c r="H9" s="18" t="s">
        <v>17</v>
      </c>
      <c r="I9" s="73" t="s">
        <v>25</v>
      </c>
      <c r="J9" s="8"/>
    </row>
    <row r="10" spans="1:15" ht="15.75" hidden="1" customHeight="1">
      <c r="A10" s="2"/>
      <c r="B10" s="33"/>
      <c r="C10" s="49"/>
      <c r="D10" s="63" t="s">
        <v>19</v>
      </c>
      <c r="E10" s="74" t="s">
        <v>26</v>
      </c>
      <c r="F10" s="23"/>
      <c r="G10" s="14"/>
      <c r="H10" s="14"/>
      <c r="I10" s="34"/>
      <c r="J10" s="32"/>
    </row>
    <row r="11" spans="1:15" ht="24" customHeight="1">
      <c r="A11" s="2"/>
      <c r="B11" s="30" t="s">
        <v>27</v>
      </c>
      <c r="D11" s="169"/>
      <c r="E11" s="169"/>
      <c r="F11" s="169"/>
      <c r="G11" s="169"/>
      <c r="H11" s="18" t="s">
        <v>14</v>
      </c>
      <c r="I11" s="75"/>
      <c r="J11" s="8"/>
    </row>
    <row r="12" spans="1:15" ht="15.75" customHeight="1">
      <c r="A12" s="2"/>
      <c r="B12" s="27"/>
      <c r="C12" s="48"/>
      <c r="D12" s="173"/>
      <c r="E12" s="173"/>
      <c r="F12" s="173"/>
      <c r="G12" s="173"/>
      <c r="H12" s="18" t="s">
        <v>17</v>
      </c>
      <c r="I12" s="75"/>
      <c r="J12" s="8"/>
    </row>
    <row r="13" spans="1:15" ht="15.75" customHeight="1">
      <c r="A13" s="2"/>
      <c r="B13" s="28"/>
      <c r="C13" s="49"/>
      <c r="D13" s="76"/>
      <c r="E13" s="177"/>
      <c r="F13" s="178"/>
      <c r="G13" s="178"/>
      <c r="H13" s="19"/>
      <c r="I13" s="22"/>
      <c r="J13" s="32"/>
    </row>
    <row r="14" spans="1:15" ht="24" customHeight="1">
      <c r="A14" s="2"/>
      <c r="B14" s="40" t="s">
        <v>28</v>
      </c>
      <c r="C14" s="50"/>
      <c r="D14" s="51"/>
      <c r="E14" s="52"/>
      <c r="F14" s="41"/>
      <c r="G14" s="41"/>
      <c r="H14" s="42"/>
      <c r="I14" s="41"/>
      <c r="J14" s="43"/>
    </row>
    <row r="15" spans="1:15" ht="32.25" customHeight="1">
      <c r="A15" s="2"/>
      <c r="B15" s="33" t="s">
        <v>29</v>
      </c>
      <c r="C15" s="53"/>
      <c r="D15" s="47"/>
      <c r="E15" s="168"/>
      <c r="F15" s="168"/>
      <c r="G15" s="170"/>
      <c r="H15" s="170"/>
      <c r="I15" s="170" t="s">
        <v>30</v>
      </c>
      <c r="J15" s="171"/>
    </row>
    <row r="16" spans="1:15" ht="23.25" customHeight="1">
      <c r="A16" s="107" t="s">
        <v>31</v>
      </c>
      <c r="B16" s="36" t="s">
        <v>31</v>
      </c>
      <c r="C16" s="201"/>
      <c r="D16" s="202"/>
      <c r="E16" s="203"/>
      <c r="F16" s="160"/>
      <c r="G16" s="203"/>
      <c r="H16" s="160"/>
      <c r="I16" s="203">
        <f>SUMIF(F53:F53,A16,I53:I53)+SUMIF(F53:F53,"PSU",I53:I53)</f>
        <v>0</v>
      </c>
      <c r="J16" s="161"/>
    </row>
    <row r="17" spans="1:10" ht="23.25" customHeight="1">
      <c r="A17" s="107" t="s">
        <v>32</v>
      </c>
      <c r="B17" s="36" t="s">
        <v>32</v>
      </c>
      <c r="C17" s="201"/>
      <c r="D17" s="202"/>
      <c r="E17" s="203"/>
      <c r="F17" s="160"/>
      <c r="G17" s="203"/>
      <c r="H17" s="160"/>
      <c r="I17" s="203">
        <f>SUMIF(F53:F53,A17,I53:I53)</f>
        <v>0</v>
      </c>
      <c r="J17" s="161"/>
    </row>
    <row r="18" spans="1:10" ht="23.25" customHeight="1">
      <c r="A18" s="107" t="s">
        <v>33</v>
      </c>
      <c r="B18" s="36" t="s">
        <v>33</v>
      </c>
      <c r="C18" s="201"/>
      <c r="D18" s="202"/>
      <c r="E18" s="203"/>
      <c r="F18" s="160"/>
      <c r="G18" s="203"/>
      <c r="H18" s="160"/>
      <c r="I18" s="203">
        <f>SUMIF(F53:F53,A18,I53:I53)</f>
        <v>0</v>
      </c>
      <c r="J18" s="161"/>
    </row>
    <row r="19" spans="1:10" ht="23.25" customHeight="1">
      <c r="A19" s="107" t="s">
        <v>34</v>
      </c>
      <c r="B19" s="36" t="s">
        <v>35</v>
      </c>
      <c r="C19" s="201"/>
      <c r="D19" s="202"/>
      <c r="E19" s="203"/>
      <c r="F19" s="160"/>
      <c r="G19" s="203"/>
      <c r="H19" s="160"/>
      <c r="I19" s="203">
        <f>SUMIF(F53:F53,A19,I53:I53)</f>
        <v>0</v>
      </c>
      <c r="J19" s="161"/>
    </row>
    <row r="20" spans="1:10" ht="23.25" customHeight="1">
      <c r="A20" s="107" t="s">
        <v>36</v>
      </c>
      <c r="B20" s="36" t="s">
        <v>37</v>
      </c>
      <c r="C20" s="201"/>
      <c r="D20" s="202"/>
      <c r="E20" s="203"/>
      <c r="F20" s="160"/>
      <c r="G20" s="203"/>
      <c r="H20" s="160"/>
      <c r="I20" s="203">
        <f>SUMIF(F53:F53,A20,I53:I53)</f>
        <v>0</v>
      </c>
      <c r="J20" s="161"/>
    </row>
    <row r="21" spans="1:10" ht="23.25" customHeight="1">
      <c r="A21" s="2"/>
      <c r="B21" s="45" t="s">
        <v>30</v>
      </c>
      <c r="C21" s="204"/>
      <c r="D21" s="205"/>
      <c r="E21" s="206"/>
      <c r="F21" s="172"/>
      <c r="G21" s="206"/>
      <c r="H21" s="172"/>
      <c r="I21" s="206">
        <f>SUM(I16:J20)</f>
        <v>0</v>
      </c>
      <c r="J21" s="186"/>
    </row>
    <row r="22" spans="1:10" ht="33" customHeight="1">
      <c r="A22" s="2"/>
      <c r="B22" s="39" t="s">
        <v>38</v>
      </c>
      <c r="C22" s="201"/>
      <c r="D22" s="202"/>
      <c r="E22" s="207"/>
      <c r="F22" s="208"/>
      <c r="G22" s="209"/>
      <c r="H22" s="209"/>
      <c r="I22" s="209"/>
      <c r="J22" s="37"/>
    </row>
    <row r="23" spans="1:10" ht="23.25" customHeight="1">
      <c r="A23" s="2"/>
      <c r="B23" s="36" t="s">
        <v>39</v>
      </c>
      <c r="C23" s="201"/>
      <c r="D23" s="202"/>
      <c r="E23" s="210">
        <v>15</v>
      </c>
      <c r="F23" s="208" t="s">
        <v>40</v>
      </c>
      <c r="G23" s="211">
        <f>ZakladDPHSniVypocet</f>
        <v>0</v>
      </c>
      <c r="H23" s="212"/>
      <c r="I23" s="212"/>
      <c r="J23" s="37" t="str">
        <f t="shared" ref="J23:J28" si="0">Mena</f>
        <v>CZK</v>
      </c>
    </row>
    <row r="24" spans="1:10" ht="23.25" hidden="1" customHeight="1">
      <c r="A24" s="2"/>
      <c r="B24" s="36" t="s">
        <v>41</v>
      </c>
      <c r="C24" s="201"/>
      <c r="D24" s="202"/>
      <c r="E24" s="210">
        <f>SazbaDPH1</f>
        <v>15</v>
      </c>
      <c r="F24" s="208" t="s">
        <v>40</v>
      </c>
      <c r="G24" s="213">
        <f>I23*E23/100</f>
        <v>0</v>
      </c>
      <c r="H24" s="214"/>
      <c r="I24" s="214"/>
      <c r="J24" s="37" t="str">
        <f t="shared" si="0"/>
        <v>CZK</v>
      </c>
    </row>
    <row r="25" spans="1:10" ht="23.25" customHeight="1">
      <c r="A25" s="2"/>
      <c r="B25" s="36" t="s">
        <v>42</v>
      </c>
      <c r="C25" s="201"/>
      <c r="D25" s="202"/>
      <c r="E25" s="210">
        <v>21</v>
      </c>
      <c r="F25" s="208" t="s">
        <v>40</v>
      </c>
      <c r="G25" s="211">
        <f>ZakladDPHZaklVypocet</f>
        <v>0</v>
      </c>
      <c r="H25" s="212"/>
      <c r="I25" s="212"/>
      <c r="J25" s="37" t="str">
        <f t="shared" si="0"/>
        <v>CZK</v>
      </c>
    </row>
    <row r="26" spans="1:10" ht="23.25" hidden="1" customHeight="1">
      <c r="A26" s="2"/>
      <c r="B26" s="31" t="s">
        <v>43</v>
      </c>
      <c r="C26" s="54"/>
      <c r="D26" s="47"/>
      <c r="E26" s="55">
        <f>SazbaDPH2</f>
        <v>21</v>
      </c>
      <c r="F26" s="29" t="s">
        <v>40</v>
      </c>
      <c r="G26" s="157">
        <f>I25*E25/100</f>
        <v>0</v>
      </c>
      <c r="H26" s="158"/>
      <c r="I26" s="158"/>
      <c r="J26" s="35" t="str">
        <f t="shared" si="0"/>
        <v>CZK</v>
      </c>
    </row>
    <row r="27" spans="1:10" ht="23.25" customHeight="1" thickBot="1">
      <c r="A27" s="2">
        <f>ZakladDPHSni+ZakladDPHZakl</f>
        <v>0</v>
      </c>
      <c r="B27" s="30" t="s">
        <v>44</v>
      </c>
      <c r="C27" s="56"/>
      <c r="D27" s="57"/>
      <c r="E27" s="56"/>
      <c r="F27" s="16"/>
      <c r="G27" s="159">
        <f>CenaCelkemBezDPH-(ZakladDPHSni+ZakladDPHZakl)</f>
        <v>0</v>
      </c>
      <c r="H27" s="159"/>
      <c r="I27" s="159"/>
      <c r="J27" s="38" t="str">
        <f t="shared" si="0"/>
        <v>CZK</v>
      </c>
    </row>
    <row r="28" spans="1:10" ht="27.75" customHeight="1" thickBot="1">
      <c r="A28" s="2">
        <f>(A27-INT(A27))*100</f>
        <v>0</v>
      </c>
      <c r="B28" s="87" t="s">
        <v>45</v>
      </c>
      <c r="C28" s="88"/>
      <c r="D28" s="88"/>
      <c r="E28" s="89"/>
      <c r="F28" s="90"/>
      <c r="G28" s="188">
        <f>IF(A28&gt;50, ROUNDUP(A27, 0), ROUNDDOWN(A27, 0))</f>
        <v>0</v>
      </c>
      <c r="H28" s="188"/>
      <c r="I28" s="188"/>
      <c r="J28" s="91" t="str">
        <f t="shared" si="0"/>
        <v>CZK</v>
      </c>
    </row>
    <row r="29" spans="1:10" ht="27.75" hidden="1" customHeight="1" thickBot="1">
      <c r="A29" s="2"/>
      <c r="B29" s="87" t="s">
        <v>46</v>
      </c>
      <c r="C29" s="92"/>
      <c r="D29" s="92"/>
      <c r="E29" s="92"/>
      <c r="F29" s="93"/>
      <c r="G29" s="187">
        <f>ZakladDPHSni+DPHSni+ZakladDPHZakl+DPHZakl+Zaokrouhleni</f>
        <v>0</v>
      </c>
      <c r="H29" s="187"/>
      <c r="I29" s="187"/>
      <c r="J29" s="94" t="s">
        <v>47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58" t="s">
        <v>48</v>
      </c>
      <c r="D32" s="59"/>
      <c r="E32" s="59"/>
      <c r="F32" s="15" t="s">
        <v>49</v>
      </c>
      <c r="G32" s="25"/>
      <c r="H32" s="26"/>
      <c r="I32" s="25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60"/>
      <c r="D34" s="189"/>
      <c r="E34" s="190"/>
      <c r="G34" s="191"/>
      <c r="H34" s="192"/>
      <c r="I34" s="192"/>
      <c r="J34" s="24"/>
    </row>
    <row r="35" spans="1:10" ht="12.75" customHeight="1">
      <c r="A35" s="2"/>
      <c r="B35" s="2"/>
      <c r="D35" s="185" t="s">
        <v>50</v>
      </c>
      <c r="E35" s="185"/>
      <c r="H35" s="10" t="s">
        <v>51</v>
      </c>
      <c r="J35" s="9"/>
    </row>
    <row r="36" spans="1:10" ht="13.5" customHeight="1" thickBot="1">
      <c r="A36" s="11"/>
      <c r="B36" s="11"/>
      <c r="C36" s="61"/>
      <c r="D36" s="61"/>
      <c r="E36" s="61"/>
      <c r="F36" s="12"/>
      <c r="G36" s="12"/>
      <c r="H36" s="12"/>
      <c r="I36" s="12"/>
      <c r="J36" s="13"/>
    </row>
    <row r="37" spans="1:10" ht="27" hidden="1" customHeight="1">
      <c r="B37" s="79" t="s">
        <v>52</v>
      </c>
      <c r="C37" s="80"/>
      <c r="D37" s="80"/>
      <c r="E37" s="80"/>
      <c r="F37" s="81"/>
      <c r="G37" s="81"/>
      <c r="H37" s="81"/>
      <c r="I37" s="81"/>
      <c r="J37" s="82"/>
    </row>
    <row r="38" spans="1:10" ht="25.5" hidden="1" customHeight="1">
      <c r="A38" s="78" t="s">
        <v>53</v>
      </c>
      <c r="B38" s="215" t="s">
        <v>54</v>
      </c>
      <c r="C38" s="216" t="s">
        <v>55</v>
      </c>
      <c r="D38" s="216"/>
      <c r="E38" s="216"/>
      <c r="F38" s="217" t="str">
        <f>B23</f>
        <v>Základ pro sníženou DPH</v>
      </c>
      <c r="G38" s="217" t="str">
        <f>B25</f>
        <v>Základ pro základní DPH</v>
      </c>
      <c r="H38" s="218" t="s">
        <v>56</v>
      </c>
      <c r="I38" s="219" t="s">
        <v>57</v>
      </c>
      <c r="J38" s="220" t="s">
        <v>40</v>
      </c>
    </row>
    <row r="39" spans="1:10" ht="25.5" hidden="1" customHeight="1">
      <c r="A39" s="78">
        <v>1</v>
      </c>
      <c r="B39" s="221" t="s">
        <v>58</v>
      </c>
      <c r="C39" s="222"/>
      <c r="D39" s="222"/>
      <c r="E39" s="222"/>
      <c r="F39" s="223">
        <f>'1 3a Pol'!AE11</f>
        <v>0</v>
      </c>
      <c r="G39" s="224">
        <f>'1 3a Pol'!AF11</f>
        <v>0</v>
      </c>
      <c r="H39" s="225"/>
      <c r="I39" s="226">
        <f>F39+G39+H39</f>
        <v>0</v>
      </c>
      <c r="J39" s="227" t="str">
        <f>IF(CenaCelkemVypocet=0,"",I39/CenaCelkemVypocet*100)</f>
        <v/>
      </c>
    </row>
    <row r="40" spans="1:10" ht="25.5" hidden="1" customHeight="1">
      <c r="A40" s="78">
        <v>2</v>
      </c>
      <c r="B40" s="228"/>
      <c r="C40" s="229" t="s">
        <v>59</v>
      </c>
      <c r="D40" s="229"/>
      <c r="E40" s="229"/>
      <c r="F40" s="230"/>
      <c r="G40" s="231"/>
      <c r="H40" s="231"/>
      <c r="I40" s="232"/>
      <c r="J40" s="233"/>
    </row>
    <row r="41" spans="1:10" ht="25.5" hidden="1" customHeight="1">
      <c r="A41" s="78">
        <v>2</v>
      </c>
      <c r="B41" s="228" t="s">
        <v>8</v>
      </c>
      <c r="C41" s="229" t="s">
        <v>6</v>
      </c>
      <c r="D41" s="229"/>
      <c r="E41" s="229"/>
      <c r="F41" s="230">
        <f>'1 3a Pol'!AE11</f>
        <v>0</v>
      </c>
      <c r="G41" s="231">
        <f>'1 3a Pol'!AF11</f>
        <v>0</v>
      </c>
      <c r="H41" s="231"/>
      <c r="I41" s="232">
        <f>F41+G41+H41</f>
        <v>0</v>
      </c>
      <c r="J41" s="233" t="str">
        <f>IF(CenaCelkemVypocet=0,"",I41/CenaCelkemVypocet*100)</f>
        <v/>
      </c>
    </row>
    <row r="42" spans="1:10" ht="25.5" hidden="1" customHeight="1">
      <c r="A42" s="78">
        <v>3</v>
      </c>
      <c r="B42" s="234" t="s">
        <v>10</v>
      </c>
      <c r="C42" s="222" t="s">
        <v>11</v>
      </c>
      <c r="D42" s="222"/>
      <c r="E42" s="222"/>
      <c r="F42" s="235">
        <f>'1 3a Pol'!AE11</f>
        <v>0</v>
      </c>
      <c r="G42" s="225">
        <f>'1 3a Pol'!AF11</f>
        <v>0</v>
      </c>
      <c r="H42" s="225"/>
      <c r="I42" s="226">
        <f>F42+G42+H42</f>
        <v>0</v>
      </c>
      <c r="J42" s="227" t="str">
        <f>IF(CenaCelkemVypocet=0,"",I42/CenaCelkemVypocet*100)</f>
        <v/>
      </c>
    </row>
    <row r="43" spans="1:10" ht="25.5" hidden="1" customHeight="1">
      <c r="A43" s="78"/>
      <c r="B43" s="193" t="s">
        <v>60</v>
      </c>
      <c r="C43" s="194"/>
      <c r="D43" s="194"/>
      <c r="E43" s="194"/>
      <c r="F43" s="83">
        <f>SUMIF(A39:A42,"=1",F39:F42)</f>
        <v>0</v>
      </c>
      <c r="G43" s="84">
        <f>SUMIF(A39:A42,"=1",G39:G42)</f>
        <v>0</v>
      </c>
      <c r="H43" s="84">
        <f>SUMIF(A39:A42,"=1",H39:H42)</f>
        <v>0</v>
      </c>
      <c r="I43" s="85">
        <f>SUMIF(A39:A42,"=1",I39:I42)</f>
        <v>0</v>
      </c>
      <c r="J43" s="86">
        <f>SUMIF(A39:A42,"=1",J39:J42)</f>
        <v>0</v>
      </c>
    </row>
    <row r="45" spans="1:10">
      <c r="A45" t="s">
        <v>61</v>
      </c>
      <c r="B45" t="s">
        <v>62</v>
      </c>
    </row>
    <row r="46" spans="1:10">
      <c r="A46" t="s">
        <v>63</v>
      </c>
      <c r="B46" t="s">
        <v>64</v>
      </c>
    </row>
    <row r="47" spans="1:10">
      <c r="A47" t="s">
        <v>65</v>
      </c>
      <c r="B47" t="s">
        <v>66</v>
      </c>
    </row>
    <row r="50" spans="1:10" ht="15.6">
      <c r="B50" s="95" t="s">
        <v>67</v>
      </c>
    </row>
    <row r="52" spans="1:10" ht="25.5" customHeight="1">
      <c r="A52" s="97"/>
      <c r="B52" s="236" t="s">
        <v>54</v>
      </c>
      <c r="C52" s="236" t="s">
        <v>55</v>
      </c>
      <c r="D52" s="237"/>
      <c r="E52" s="237"/>
      <c r="F52" s="238" t="s">
        <v>68</v>
      </c>
      <c r="G52" s="238"/>
      <c r="H52" s="238"/>
      <c r="I52" s="238" t="s">
        <v>30</v>
      </c>
      <c r="J52" s="238" t="s">
        <v>40</v>
      </c>
    </row>
    <row r="53" spans="1:10" ht="36.75" customHeight="1">
      <c r="A53" s="98"/>
      <c r="B53" s="239" t="s">
        <v>69</v>
      </c>
      <c r="C53" s="240" t="s">
        <v>70</v>
      </c>
      <c r="D53" s="241"/>
      <c r="E53" s="241"/>
      <c r="F53" s="242" t="s">
        <v>32</v>
      </c>
      <c r="G53" s="243"/>
      <c r="H53" s="243"/>
      <c r="I53" s="243">
        <f>'1 3a Pol'!G8</f>
        <v>0</v>
      </c>
      <c r="J53" s="244" t="str">
        <f>IF(I54=0,"",I53/I54*100)</f>
        <v/>
      </c>
    </row>
    <row r="54" spans="1:10" ht="25.5" customHeight="1">
      <c r="A54" s="99"/>
      <c r="B54" s="100" t="s">
        <v>57</v>
      </c>
      <c r="C54" s="101"/>
      <c r="D54" s="102"/>
      <c r="E54" s="102"/>
      <c r="F54" s="105"/>
      <c r="G54" s="106"/>
      <c r="H54" s="106"/>
      <c r="I54" s="106">
        <f>I53</f>
        <v>0</v>
      </c>
      <c r="J54" s="103" t="str">
        <f>J53</f>
        <v/>
      </c>
    </row>
    <row r="55" spans="1:10">
      <c r="F55" s="77"/>
      <c r="G55" s="77"/>
      <c r="H55" s="77"/>
      <c r="I55" s="77"/>
      <c r="J55" s="104"/>
    </row>
    <row r="56" spans="1:10">
      <c r="F56" s="77"/>
      <c r="G56" s="77"/>
      <c r="H56" s="77"/>
      <c r="I56" s="77"/>
      <c r="J56" s="104"/>
    </row>
    <row r="57" spans="1:10">
      <c r="F57" s="77"/>
      <c r="G57" s="77"/>
      <c r="H57" s="77"/>
      <c r="I57" s="77"/>
      <c r="J57" s="104"/>
    </row>
  </sheetData>
  <sheetProtection algorithmName="SHA-512" hashValue="UrzzNvohMLHEvf08qSZrjYJNGz7vnHJn8fDzDXw+HQGOGkWL/2Qizmv2WWFCm0R1W2T/OSlAcJ/74AueXIQ4XQ==" saltValue="uptZEFTnnyCdbW8dVTYBs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" right="0" top="0" bottom="0" header="0" footer="0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3:E53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19685039370078741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3.1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6">
      <c r="A1" s="195" t="s">
        <v>71</v>
      </c>
      <c r="B1" s="195"/>
      <c r="C1" s="196"/>
      <c r="D1" s="195"/>
      <c r="E1" s="195"/>
      <c r="F1" s="195"/>
      <c r="G1" s="195"/>
    </row>
    <row r="2" spans="1:7" ht="24.95" customHeight="1">
      <c r="A2" s="245" t="s">
        <v>72</v>
      </c>
      <c r="B2" s="246"/>
      <c r="C2" s="247"/>
      <c r="D2" s="247"/>
      <c r="E2" s="247"/>
      <c r="F2" s="247"/>
      <c r="G2" s="197"/>
    </row>
    <row r="3" spans="1:7" ht="24.95" customHeight="1">
      <c r="A3" s="245" t="s">
        <v>73</v>
      </c>
      <c r="B3" s="246"/>
      <c r="C3" s="247"/>
      <c r="D3" s="247"/>
      <c r="E3" s="247"/>
      <c r="F3" s="247"/>
      <c r="G3" s="197"/>
    </row>
    <row r="4" spans="1:7" ht="24.95" customHeight="1">
      <c r="A4" s="245" t="s">
        <v>74</v>
      </c>
      <c r="B4" s="246"/>
      <c r="C4" s="247"/>
      <c r="D4" s="247"/>
      <c r="E4" s="247"/>
      <c r="F4" s="247"/>
      <c r="G4" s="197"/>
    </row>
    <row r="5" spans="1:7">
      <c r="B5" s="4"/>
      <c r="C5" s="5"/>
      <c r="D5" s="6"/>
    </row>
  </sheetData>
  <sheetProtection algorithmName="SHA-512" hashValue="veXhUQDs9rlYzIZWxZ9cSEQQAXML8NeW9UcOn80CuOBSbMIdoNK2yyS33bcMiPgpJs6rujMMPrVAsT7V0f7NaA==" saltValue="5f0McKIh/hDOga81/O0d+Q==" spinCount="100000" sheet="1" formatRows="0"/>
  <customSheetViews>
    <customSheetView guid="{B7E7C763-C459-487D-8ABA-5CFDDFBD5A84}">
      <selection activeCell="E19" sqref="E19"/>
      <pageMargins left="0" right="0" top="0" bottom="0" header="0" footer="0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84132-36BC-4CA0-8946-53F93D8EDF44}">
  <sheetPr>
    <outlinePr summaryBelow="0"/>
  </sheetPr>
  <dimension ref="A1:BH5000"/>
  <sheetViews>
    <sheetView workbookViewId="0">
      <pane ySplit="7" topLeftCell="A8" activePane="bottomLeft" state="frozen"/>
      <selection pane="bottomLeft" activeCell="F10" sqref="F10"/>
    </sheetView>
  </sheetViews>
  <sheetFormatPr defaultRowHeight="13.15" outlineLevelRow="1"/>
  <cols>
    <col min="1" max="1" width="3.42578125" customWidth="1"/>
    <col min="2" max="2" width="12.7109375" style="96" customWidth="1"/>
    <col min="3" max="3" width="63.28515625" style="9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>
      <c r="A1" s="198" t="s">
        <v>75</v>
      </c>
      <c r="B1" s="198"/>
      <c r="C1" s="198"/>
      <c r="D1" s="198"/>
      <c r="E1" s="198"/>
      <c r="F1" s="198"/>
      <c r="G1" s="198"/>
      <c r="AG1" t="s">
        <v>76</v>
      </c>
    </row>
    <row r="2" spans="1:60" ht="25.15" customHeight="1">
      <c r="A2" s="245" t="s">
        <v>72</v>
      </c>
      <c r="B2" s="246" t="s">
        <v>5</v>
      </c>
      <c r="C2" s="248" t="s">
        <v>6</v>
      </c>
      <c r="D2" s="249"/>
      <c r="E2" s="249"/>
      <c r="F2" s="249"/>
      <c r="G2" s="199"/>
      <c r="AG2" t="s">
        <v>77</v>
      </c>
    </row>
    <row r="3" spans="1:60" ht="25.15" customHeight="1">
      <c r="A3" s="245" t="s">
        <v>73</v>
      </c>
      <c r="B3" s="246" t="s">
        <v>8</v>
      </c>
      <c r="C3" s="248" t="s">
        <v>6</v>
      </c>
      <c r="D3" s="249"/>
      <c r="E3" s="249"/>
      <c r="F3" s="249"/>
      <c r="G3" s="199"/>
      <c r="AC3" s="96" t="s">
        <v>77</v>
      </c>
      <c r="AG3" t="s">
        <v>78</v>
      </c>
    </row>
    <row r="4" spans="1:60" ht="25.15" customHeight="1">
      <c r="A4" s="250" t="s">
        <v>74</v>
      </c>
      <c r="B4" s="251" t="s">
        <v>10</v>
      </c>
      <c r="C4" s="252" t="s">
        <v>11</v>
      </c>
      <c r="D4" s="253"/>
      <c r="E4" s="253"/>
      <c r="F4" s="253"/>
      <c r="G4" s="200"/>
      <c r="AG4" t="s">
        <v>79</v>
      </c>
    </row>
    <row r="5" spans="1:60">
      <c r="D5" s="10"/>
    </row>
    <row r="6" spans="1:60" ht="39.6">
      <c r="A6" s="254" t="s">
        <v>80</v>
      </c>
      <c r="B6" s="255" t="s">
        <v>81</v>
      </c>
      <c r="C6" s="255" t="s">
        <v>82</v>
      </c>
      <c r="D6" s="256" t="s">
        <v>83</v>
      </c>
      <c r="E6" s="254" t="s">
        <v>84</v>
      </c>
      <c r="F6" s="257" t="s">
        <v>85</v>
      </c>
      <c r="G6" s="254" t="s">
        <v>30</v>
      </c>
      <c r="H6" s="258" t="s">
        <v>86</v>
      </c>
      <c r="I6" s="258" t="s">
        <v>87</v>
      </c>
      <c r="J6" s="258" t="s">
        <v>88</v>
      </c>
      <c r="K6" s="258" t="s">
        <v>89</v>
      </c>
      <c r="L6" s="258" t="s">
        <v>90</v>
      </c>
      <c r="M6" s="258" t="s">
        <v>91</v>
      </c>
      <c r="N6" s="258" t="s">
        <v>92</v>
      </c>
      <c r="O6" s="258" t="s">
        <v>93</v>
      </c>
      <c r="P6" s="258" t="s">
        <v>94</v>
      </c>
      <c r="Q6" s="258" t="s">
        <v>95</v>
      </c>
      <c r="R6" s="258" t="s">
        <v>96</v>
      </c>
      <c r="S6" s="258" t="s">
        <v>97</v>
      </c>
      <c r="T6" s="258" t="s">
        <v>98</v>
      </c>
      <c r="U6" s="258" t="s">
        <v>99</v>
      </c>
      <c r="V6" s="258" t="s">
        <v>100</v>
      </c>
      <c r="W6" s="258" t="s">
        <v>101</v>
      </c>
      <c r="X6" s="258" t="s">
        <v>102</v>
      </c>
      <c r="Y6" s="258" t="s">
        <v>103</v>
      </c>
    </row>
    <row r="7" spans="1:60" hidden="1">
      <c r="A7" s="3"/>
      <c r="B7" s="4"/>
      <c r="C7" s="4"/>
      <c r="D7" s="6"/>
      <c r="E7" s="109"/>
      <c r="F7" s="110"/>
      <c r="G7" s="110"/>
      <c r="H7" s="110"/>
      <c r="I7" s="110"/>
      <c r="J7" s="110"/>
      <c r="K7" s="110"/>
      <c r="L7" s="110"/>
      <c r="M7" s="110"/>
      <c r="N7" s="109"/>
      <c r="O7" s="109"/>
      <c r="P7" s="109"/>
      <c r="Q7" s="109"/>
      <c r="R7" s="110"/>
      <c r="S7" s="110"/>
      <c r="T7" s="110"/>
      <c r="U7" s="110"/>
      <c r="V7" s="110"/>
      <c r="W7" s="110"/>
      <c r="X7" s="110"/>
      <c r="Y7" s="110"/>
    </row>
    <row r="8" spans="1:60">
      <c r="A8" s="113" t="s">
        <v>104</v>
      </c>
      <c r="B8" s="114" t="s">
        <v>69</v>
      </c>
      <c r="C8" s="127" t="s">
        <v>70</v>
      </c>
      <c r="D8" s="115"/>
      <c r="E8" s="116"/>
      <c r="F8" s="117"/>
      <c r="G8" s="117">
        <f>SUMIF(AG9:AG9,"&lt;&gt;NOR",G9:G9)</f>
        <v>0</v>
      </c>
      <c r="H8" s="117"/>
      <c r="I8" s="117">
        <f>SUM(I9:I9)</f>
        <v>0</v>
      </c>
      <c r="J8" s="117"/>
      <c r="K8" s="117">
        <f>SUM(K9:K9)</f>
        <v>0</v>
      </c>
      <c r="L8" s="117"/>
      <c r="M8" s="117">
        <f>SUM(M9:M9)</f>
        <v>0</v>
      </c>
      <c r="N8" s="116"/>
      <c r="O8" s="116">
        <f>SUM(O9:O9)</f>
        <v>0</v>
      </c>
      <c r="P8" s="116"/>
      <c r="Q8" s="116">
        <f>SUM(Q9:Q9)</f>
        <v>0</v>
      </c>
      <c r="R8" s="117"/>
      <c r="S8" s="117"/>
      <c r="T8" s="118"/>
      <c r="U8" s="112"/>
      <c r="V8" s="112">
        <f>SUM(V9:V9)</f>
        <v>0</v>
      </c>
      <c r="W8" s="112"/>
      <c r="X8" s="112"/>
      <c r="Y8" s="112"/>
      <c r="AG8" t="s">
        <v>105</v>
      </c>
    </row>
    <row r="9" spans="1:60" outlineLevel="1">
      <c r="A9" s="120">
        <v>1</v>
      </c>
      <c r="B9" s="121" t="s">
        <v>106</v>
      </c>
      <c r="C9" s="128" t="s">
        <v>107</v>
      </c>
      <c r="D9" s="122" t="s">
        <v>108</v>
      </c>
      <c r="E9" s="123">
        <v>1</v>
      </c>
      <c r="F9" s="124">
        <f>interier!E38</f>
        <v>0</v>
      </c>
      <c r="G9" s="125">
        <f>ROUND(E9*F9,2)</f>
        <v>0</v>
      </c>
      <c r="H9" s="124"/>
      <c r="I9" s="125">
        <f>ROUND(E9*H9,2)</f>
        <v>0</v>
      </c>
      <c r="J9" s="124"/>
      <c r="K9" s="125">
        <f>ROUND(E9*J9,2)</f>
        <v>0</v>
      </c>
      <c r="L9" s="125">
        <v>21</v>
      </c>
      <c r="M9" s="125">
        <f>G9*(1+L9/100)</f>
        <v>0</v>
      </c>
      <c r="N9" s="123">
        <v>0</v>
      </c>
      <c r="O9" s="123">
        <f>ROUND(E9*N9,2)</f>
        <v>0</v>
      </c>
      <c r="P9" s="123">
        <v>0</v>
      </c>
      <c r="Q9" s="123">
        <f>ROUND(E9*P9,2)</f>
        <v>0</v>
      </c>
      <c r="R9" s="125"/>
      <c r="S9" s="125" t="s">
        <v>109</v>
      </c>
      <c r="T9" s="126" t="s">
        <v>110</v>
      </c>
      <c r="U9" s="111">
        <v>0</v>
      </c>
      <c r="V9" s="111">
        <f>ROUND(E9*U9,2)</f>
        <v>0</v>
      </c>
      <c r="W9" s="111"/>
      <c r="X9" s="111" t="s">
        <v>111</v>
      </c>
      <c r="Y9" s="111" t="s">
        <v>112</v>
      </c>
      <c r="Z9" s="108"/>
      <c r="AA9" s="108"/>
      <c r="AB9" s="108"/>
      <c r="AC9" s="108"/>
      <c r="AD9" s="108"/>
      <c r="AE9" s="108"/>
      <c r="AF9" s="108"/>
      <c r="AG9" s="108" t="s">
        <v>113</v>
      </c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</row>
    <row r="10" spans="1:60">
      <c r="A10" s="3"/>
      <c r="B10" s="4"/>
      <c r="C10" s="129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E10">
        <v>15</v>
      </c>
      <c r="AF10">
        <v>21</v>
      </c>
      <c r="AG10" t="s">
        <v>90</v>
      </c>
    </row>
    <row r="11" spans="1:60">
      <c r="A11" s="259"/>
      <c r="B11" s="260" t="s">
        <v>30</v>
      </c>
      <c r="C11" s="261"/>
      <c r="D11" s="262"/>
      <c r="E11" s="263"/>
      <c r="F11" s="263"/>
      <c r="G11" s="119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f>SUMIF(L7:L9,AE10,G7:G9)</f>
        <v>0</v>
      </c>
      <c r="AF11">
        <f>SUMIF(L7:L9,AF10,G7:G9)</f>
        <v>0</v>
      </c>
      <c r="AG11" t="s">
        <v>114</v>
      </c>
    </row>
    <row r="12" spans="1:60">
      <c r="C12" s="130"/>
      <c r="D12" s="10"/>
      <c r="AG12" t="s">
        <v>115</v>
      </c>
    </row>
    <row r="13" spans="1:60">
      <c r="D13" s="10"/>
    </row>
    <row r="14" spans="1:60">
      <c r="D14" s="10"/>
    </row>
    <row r="15" spans="1:60">
      <c r="D15" s="10"/>
    </row>
    <row r="16" spans="1:60">
      <c r="D16" s="10"/>
    </row>
    <row r="17" spans="4:4">
      <c r="D17" s="10"/>
    </row>
    <row r="18" spans="4:4">
      <c r="D18" s="10"/>
    </row>
    <row r="19" spans="4:4">
      <c r="D19" s="10"/>
    </row>
    <row r="20" spans="4:4">
      <c r="D20" s="10"/>
    </row>
    <row r="21" spans="4:4">
      <c r="D21" s="10"/>
    </row>
    <row r="22" spans="4:4">
      <c r="D22" s="10"/>
    </row>
    <row r="23" spans="4:4">
      <c r="D23" s="10"/>
    </row>
    <row r="24" spans="4:4">
      <c r="D24" s="10"/>
    </row>
    <row r="25" spans="4:4">
      <c r="D25" s="10"/>
    </row>
    <row r="26" spans="4:4">
      <c r="D26" s="10"/>
    </row>
    <row r="27" spans="4:4">
      <c r="D27" s="10"/>
    </row>
    <row r="28" spans="4:4">
      <c r="D28" s="10"/>
    </row>
    <row r="29" spans="4:4">
      <c r="D29" s="10"/>
    </row>
    <row r="30" spans="4:4">
      <c r="D30" s="10"/>
    </row>
    <row r="31" spans="4:4">
      <c r="D31" s="10"/>
    </row>
    <row r="32" spans="4:4">
      <c r="D32" s="10"/>
    </row>
    <row r="33" spans="4:4">
      <c r="D33" s="10"/>
    </row>
    <row r="34" spans="4:4">
      <c r="D34" s="10"/>
    </row>
    <row r="35" spans="4:4">
      <c r="D35" s="10"/>
    </row>
    <row r="36" spans="4:4">
      <c r="D36" s="10"/>
    </row>
    <row r="37" spans="4:4">
      <c r="D37" s="10"/>
    </row>
    <row r="38" spans="4:4">
      <c r="D38" s="10"/>
    </row>
    <row r="39" spans="4:4">
      <c r="D39" s="10"/>
    </row>
    <row r="40" spans="4:4">
      <c r="D40" s="10"/>
    </row>
    <row r="41" spans="4:4">
      <c r="D41" s="10"/>
    </row>
    <row r="42" spans="4:4">
      <c r="D42" s="10"/>
    </row>
    <row r="43" spans="4:4">
      <c r="D43" s="10"/>
    </row>
    <row r="44" spans="4:4">
      <c r="D44" s="10"/>
    </row>
    <row r="45" spans="4:4">
      <c r="D45" s="10"/>
    </row>
    <row r="46" spans="4:4">
      <c r="D46" s="10"/>
    </row>
    <row r="47" spans="4:4">
      <c r="D47" s="10"/>
    </row>
    <row r="48" spans="4:4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algorithmName="SHA-512" hashValue="siMwrCYt2QkACovJqPFn7WYtjrCk9SRseHG4irm0yUE+HpaXOvRznGyAl+uwMHwfS+GPmzZ1PrxkJyNiRJhGZA==" saltValue="bt8dUXFkJbf+PqJCj9SKlA==" spinCount="100000" sheet="1" formatRows="0"/>
  <mergeCells count="4">
    <mergeCell ref="A1:G1"/>
    <mergeCell ref="C2:G2"/>
    <mergeCell ref="C3:G3"/>
    <mergeCell ref="C4:G4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5D821-CB68-479E-AC04-C9259A88E2B1}">
  <dimension ref="A1:IV56"/>
  <sheetViews>
    <sheetView showGridLines="0" topLeftCell="A19" workbookViewId="0">
      <selection activeCell="G31" sqref="G31"/>
    </sheetView>
  </sheetViews>
  <sheetFormatPr defaultColWidth="8.85546875" defaultRowHeight="16.5" customHeight="1"/>
  <cols>
    <col min="1" max="1" width="10" style="131" customWidth="1"/>
    <col min="2" max="2" width="54.85546875" style="131" customWidth="1"/>
    <col min="3" max="3" width="18.140625" style="131" customWidth="1"/>
    <col min="4" max="4" width="19.85546875" style="131" customWidth="1"/>
    <col min="5" max="5" width="25.140625" style="131" customWidth="1"/>
    <col min="6" max="6" width="32.5703125" style="131" customWidth="1"/>
    <col min="7" max="7" width="41.140625" style="131" customWidth="1"/>
    <col min="8" max="256" width="8.85546875" style="131" customWidth="1"/>
    <col min="257" max="16384" width="8.85546875" style="152"/>
  </cols>
  <sheetData>
    <row r="1" spans="1:7" ht="15" customHeight="1">
      <c r="A1" s="264" t="s">
        <v>116</v>
      </c>
      <c r="B1" s="265" t="s">
        <v>117</v>
      </c>
      <c r="C1" s="266" t="s">
        <v>118</v>
      </c>
      <c r="D1" s="266" t="s">
        <v>119</v>
      </c>
      <c r="E1" s="266" t="s">
        <v>120</v>
      </c>
      <c r="F1" s="267"/>
      <c r="G1" s="268"/>
    </row>
    <row r="2" spans="1:7" ht="15" customHeight="1">
      <c r="A2" s="132"/>
      <c r="B2" s="132"/>
      <c r="C2" s="133"/>
      <c r="D2" s="134"/>
      <c r="E2" s="134"/>
      <c r="F2" s="268"/>
      <c r="G2" s="269"/>
    </row>
    <row r="3" spans="1:7" ht="15" customHeight="1">
      <c r="A3" s="270" t="s">
        <v>121</v>
      </c>
      <c r="B3" s="271"/>
      <c r="C3" s="271"/>
      <c r="D3" s="271"/>
      <c r="E3" s="271"/>
      <c r="F3" s="267"/>
      <c r="G3" s="268"/>
    </row>
    <row r="4" spans="1:7" ht="15" customHeight="1">
      <c r="A4" s="135" t="s">
        <v>122</v>
      </c>
      <c r="B4" s="136" t="s">
        <v>123</v>
      </c>
      <c r="C4" s="137">
        <v>23</v>
      </c>
      <c r="D4" s="138">
        <v>0</v>
      </c>
      <c r="E4" s="137">
        <f>D4*C4</f>
        <v>0</v>
      </c>
      <c r="F4" s="268"/>
      <c r="G4" s="268"/>
    </row>
    <row r="5" spans="1:7" ht="15" customHeight="1">
      <c r="A5" s="135" t="s">
        <v>124</v>
      </c>
      <c r="B5" s="139" t="s">
        <v>125</v>
      </c>
      <c r="C5" s="272">
        <v>7</v>
      </c>
      <c r="D5" s="273">
        <v>0</v>
      </c>
      <c r="E5" s="272">
        <f>D5*C5</f>
        <v>0</v>
      </c>
      <c r="F5" s="268"/>
      <c r="G5" s="268"/>
    </row>
    <row r="6" spans="1:7" ht="15" customHeight="1">
      <c r="A6" s="135" t="s">
        <v>124</v>
      </c>
      <c r="B6" s="139" t="s">
        <v>126</v>
      </c>
      <c r="C6" s="272">
        <v>2</v>
      </c>
      <c r="D6" s="273">
        <v>0</v>
      </c>
      <c r="E6" s="272">
        <f>D6*C6</f>
        <v>0</v>
      </c>
      <c r="F6" s="268"/>
      <c r="G6" s="268"/>
    </row>
    <row r="7" spans="1:7" ht="15" customHeight="1">
      <c r="A7" s="135" t="s">
        <v>127</v>
      </c>
      <c r="B7" s="139" t="s">
        <v>128</v>
      </c>
      <c r="C7" s="272">
        <v>1</v>
      </c>
      <c r="D7" s="273">
        <v>0</v>
      </c>
      <c r="E7" s="272">
        <f>D7*C7</f>
        <v>0</v>
      </c>
      <c r="F7" s="268"/>
      <c r="G7" s="268"/>
    </row>
    <row r="8" spans="1:7" ht="15" customHeight="1">
      <c r="A8" s="140"/>
      <c r="B8" s="141"/>
      <c r="C8" s="142"/>
      <c r="D8" s="143"/>
      <c r="E8" s="142"/>
      <c r="F8" s="268"/>
      <c r="G8" s="268"/>
    </row>
    <row r="9" spans="1:7" ht="15" customHeight="1">
      <c r="A9" s="270" t="s">
        <v>129</v>
      </c>
      <c r="B9" s="271"/>
      <c r="C9" s="271"/>
      <c r="D9" s="271"/>
      <c r="E9" s="271"/>
      <c r="F9" s="267"/>
      <c r="G9" s="268"/>
    </row>
    <row r="10" spans="1:7" ht="15" customHeight="1">
      <c r="A10" s="135" t="s">
        <v>130</v>
      </c>
      <c r="B10" s="136" t="s">
        <v>131</v>
      </c>
      <c r="C10" s="137">
        <v>30</v>
      </c>
      <c r="D10" s="138">
        <v>0</v>
      </c>
      <c r="E10" s="137">
        <f>D10*C10</f>
        <v>0</v>
      </c>
      <c r="F10" s="268"/>
      <c r="G10" s="268"/>
    </row>
    <row r="11" spans="1:7" ht="15" customHeight="1">
      <c r="A11" s="135" t="s">
        <v>132</v>
      </c>
      <c r="B11" s="139" t="s">
        <v>133</v>
      </c>
      <c r="C11" s="272">
        <v>7</v>
      </c>
      <c r="D11" s="273">
        <v>0</v>
      </c>
      <c r="E11" s="272">
        <f>D11*C11</f>
        <v>0</v>
      </c>
      <c r="F11" s="268"/>
      <c r="G11" s="268"/>
    </row>
    <row r="12" spans="1:7" ht="15" customHeight="1">
      <c r="A12" s="135" t="s">
        <v>134</v>
      </c>
      <c r="B12" s="139" t="s">
        <v>135</v>
      </c>
      <c r="C12" s="272">
        <v>2</v>
      </c>
      <c r="D12" s="273">
        <v>0</v>
      </c>
      <c r="E12" s="272">
        <f>D12*C12</f>
        <v>0</v>
      </c>
      <c r="F12" s="268"/>
      <c r="G12" s="268"/>
    </row>
    <row r="13" spans="1:7" ht="15" customHeight="1">
      <c r="A13" s="140"/>
      <c r="B13" s="141"/>
      <c r="C13" s="142"/>
      <c r="D13" s="143"/>
      <c r="E13" s="142"/>
      <c r="F13" s="268"/>
      <c r="G13" s="268"/>
    </row>
    <row r="14" spans="1:7" ht="15" customHeight="1">
      <c r="A14" s="270" t="s">
        <v>136</v>
      </c>
      <c r="B14" s="271"/>
      <c r="C14" s="271"/>
      <c r="D14" s="271"/>
      <c r="E14" s="271"/>
      <c r="F14" s="267"/>
      <c r="G14" s="268"/>
    </row>
    <row r="15" spans="1:7" ht="15" customHeight="1">
      <c r="A15" s="135" t="s">
        <v>137</v>
      </c>
      <c r="B15" s="136" t="s">
        <v>138</v>
      </c>
      <c r="C15" s="137">
        <v>30</v>
      </c>
      <c r="D15" s="138">
        <v>0</v>
      </c>
      <c r="E15" s="137">
        <f>D15*C15</f>
        <v>0</v>
      </c>
      <c r="F15" s="268"/>
      <c r="G15" s="268"/>
    </row>
    <row r="16" spans="1:7" ht="15" customHeight="1">
      <c r="A16" s="140"/>
      <c r="B16" s="141"/>
      <c r="C16" s="142"/>
      <c r="D16" s="143"/>
      <c r="E16" s="142"/>
      <c r="F16" s="268"/>
      <c r="G16" s="268"/>
    </row>
    <row r="17" spans="1:7" ht="15" customHeight="1">
      <c r="A17" s="270" t="s">
        <v>139</v>
      </c>
      <c r="B17" s="271"/>
      <c r="C17" s="271"/>
      <c r="D17" s="271"/>
      <c r="E17" s="271"/>
      <c r="F17" s="267"/>
      <c r="G17" s="268"/>
    </row>
    <row r="18" spans="1:7" ht="15" customHeight="1">
      <c r="A18" s="135" t="s">
        <v>140</v>
      </c>
      <c r="B18" s="136" t="s">
        <v>141</v>
      </c>
      <c r="C18" s="137">
        <v>3</v>
      </c>
      <c r="D18" s="138">
        <v>0</v>
      </c>
      <c r="E18" s="137">
        <f>D18*C18</f>
        <v>0</v>
      </c>
      <c r="F18" s="268"/>
      <c r="G18" s="268"/>
    </row>
    <row r="19" spans="1:7" ht="15" customHeight="1">
      <c r="A19" s="135" t="s">
        <v>142</v>
      </c>
      <c r="B19" s="139" t="s">
        <v>143</v>
      </c>
      <c r="C19" s="272">
        <v>3</v>
      </c>
      <c r="D19" s="273">
        <v>0</v>
      </c>
      <c r="E19" s="272">
        <f>D19*C19</f>
        <v>0</v>
      </c>
      <c r="F19" s="268"/>
      <c r="G19" s="268"/>
    </row>
    <row r="20" spans="1:7" ht="15" customHeight="1">
      <c r="A20" s="135" t="s">
        <v>144</v>
      </c>
      <c r="B20" s="139" t="s">
        <v>145</v>
      </c>
      <c r="C20" s="272">
        <v>2</v>
      </c>
      <c r="D20" s="273">
        <v>0</v>
      </c>
      <c r="E20" s="272">
        <f>D20*C20</f>
        <v>0</v>
      </c>
      <c r="F20" s="268"/>
      <c r="G20" s="268"/>
    </row>
    <row r="21" spans="1:7" ht="15" customHeight="1">
      <c r="A21" s="135" t="s">
        <v>146</v>
      </c>
      <c r="B21" s="139" t="s">
        <v>147</v>
      </c>
      <c r="C21" s="272">
        <v>2</v>
      </c>
      <c r="D21" s="273">
        <v>0</v>
      </c>
      <c r="E21" s="272">
        <f>D21*C21</f>
        <v>0</v>
      </c>
      <c r="F21" s="268"/>
      <c r="G21" s="268"/>
    </row>
    <row r="22" spans="1:7" ht="15" customHeight="1">
      <c r="A22" s="135" t="s">
        <v>148</v>
      </c>
      <c r="B22" s="139" t="s">
        <v>149</v>
      </c>
      <c r="C22" s="272">
        <v>2</v>
      </c>
      <c r="D22" s="273">
        <v>0</v>
      </c>
      <c r="E22" s="272">
        <f>D22*C22</f>
        <v>0</v>
      </c>
      <c r="F22" s="268"/>
      <c r="G22" s="268"/>
    </row>
    <row r="23" spans="1:7" ht="15" customHeight="1">
      <c r="A23" s="140"/>
      <c r="B23" s="141"/>
      <c r="C23" s="142"/>
      <c r="D23" s="143"/>
      <c r="E23" s="142"/>
      <c r="F23" s="268"/>
      <c r="G23" s="268"/>
    </row>
    <row r="24" spans="1:7" ht="15" customHeight="1">
      <c r="A24" s="270" t="s">
        <v>150</v>
      </c>
      <c r="B24" s="271"/>
      <c r="C24" s="271"/>
      <c r="D24" s="271"/>
      <c r="E24" s="271"/>
      <c r="F24" s="267"/>
      <c r="G24" s="268"/>
    </row>
    <row r="25" spans="1:7" ht="15" customHeight="1">
      <c r="A25" s="135" t="s">
        <v>151</v>
      </c>
      <c r="B25" s="136" t="s">
        <v>152</v>
      </c>
      <c r="C25" s="137">
        <v>9</v>
      </c>
      <c r="D25" s="138">
        <v>0</v>
      </c>
      <c r="E25" s="137">
        <f>D25*C25</f>
        <v>0</v>
      </c>
      <c r="F25" s="268"/>
      <c r="G25" s="268"/>
    </row>
    <row r="26" spans="1:7" ht="15" customHeight="1">
      <c r="A26" s="135" t="s">
        <v>153</v>
      </c>
      <c r="B26" s="139" t="s">
        <v>154</v>
      </c>
      <c r="C26" s="272">
        <v>3</v>
      </c>
      <c r="D26" s="273">
        <v>0</v>
      </c>
      <c r="E26" s="272">
        <f>D26*C26</f>
        <v>0</v>
      </c>
      <c r="F26" s="268"/>
      <c r="G26" s="268"/>
    </row>
    <row r="27" spans="1:7" ht="15" customHeight="1">
      <c r="A27" s="140"/>
      <c r="B27" s="141"/>
      <c r="C27" s="142"/>
      <c r="D27" s="143"/>
      <c r="E27" s="142"/>
      <c r="F27" s="268"/>
      <c r="G27" s="268"/>
    </row>
    <row r="28" spans="1:7" ht="15" customHeight="1">
      <c r="A28" s="270" t="s">
        <v>155</v>
      </c>
      <c r="B28" s="271"/>
      <c r="C28" s="271"/>
      <c r="D28" s="271"/>
      <c r="E28" s="271"/>
      <c r="F28" s="267"/>
      <c r="G28" s="268"/>
    </row>
    <row r="29" spans="1:7" ht="15" customHeight="1">
      <c r="A29" s="135" t="s">
        <v>156</v>
      </c>
      <c r="B29" s="136" t="s">
        <v>157</v>
      </c>
      <c r="C29" s="137">
        <v>9</v>
      </c>
      <c r="D29" s="138">
        <v>0</v>
      </c>
      <c r="E29" s="137">
        <f t="shared" ref="E29:E36" si="0">D29*C29</f>
        <v>0</v>
      </c>
      <c r="F29" s="268"/>
      <c r="G29" s="268"/>
    </row>
    <row r="30" spans="1:7" ht="15" customHeight="1">
      <c r="A30" s="135" t="s">
        <v>158</v>
      </c>
      <c r="B30" s="139" t="s">
        <v>159</v>
      </c>
      <c r="C30" s="272">
        <v>7</v>
      </c>
      <c r="D30" s="273">
        <v>0</v>
      </c>
      <c r="E30" s="272">
        <f t="shared" si="0"/>
        <v>0</v>
      </c>
      <c r="F30" s="268"/>
      <c r="G30" s="268"/>
    </row>
    <row r="31" spans="1:7" ht="15" customHeight="1">
      <c r="A31" s="135" t="s">
        <v>160</v>
      </c>
      <c r="B31" s="139" t="s">
        <v>161</v>
      </c>
      <c r="C31" s="272">
        <v>3</v>
      </c>
      <c r="D31" s="273">
        <v>0</v>
      </c>
      <c r="E31" s="272">
        <f t="shared" si="0"/>
        <v>0</v>
      </c>
      <c r="F31" s="268"/>
      <c r="G31" s="268"/>
    </row>
    <row r="32" spans="1:7" ht="15" customHeight="1">
      <c r="A32" s="135" t="s">
        <v>162</v>
      </c>
      <c r="B32" s="139" t="s">
        <v>163</v>
      </c>
      <c r="C32" s="272">
        <v>2</v>
      </c>
      <c r="D32" s="273">
        <v>0</v>
      </c>
      <c r="E32" s="272">
        <f t="shared" si="0"/>
        <v>0</v>
      </c>
      <c r="F32" s="268"/>
      <c r="G32" s="268"/>
    </row>
    <row r="33" spans="1:7" ht="15" customHeight="1">
      <c r="A33" s="135" t="s">
        <v>164</v>
      </c>
      <c r="B33" s="139" t="s">
        <v>165</v>
      </c>
      <c r="C33" s="272">
        <v>18</v>
      </c>
      <c r="D33" s="273">
        <v>0</v>
      </c>
      <c r="E33" s="272">
        <f t="shared" si="0"/>
        <v>0</v>
      </c>
      <c r="F33" s="268"/>
      <c r="G33" s="268"/>
    </row>
    <row r="34" spans="1:7" ht="15" customHeight="1">
      <c r="A34" s="135" t="s">
        <v>166</v>
      </c>
      <c r="B34" s="139" t="s">
        <v>167</v>
      </c>
      <c r="C34" s="272">
        <v>3</v>
      </c>
      <c r="D34" s="273">
        <v>0</v>
      </c>
      <c r="E34" s="272">
        <f t="shared" si="0"/>
        <v>0</v>
      </c>
      <c r="F34" s="268"/>
      <c r="G34" s="268"/>
    </row>
    <row r="35" spans="1:7" ht="15" customHeight="1">
      <c r="A35" s="135" t="s">
        <v>168</v>
      </c>
      <c r="B35" s="139" t="s">
        <v>169</v>
      </c>
      <c r="C35" s="272">
        <v>1</v>
      </c>
      <c r="D35" s="273">
        <v>0</v>
      </c>
      <c r="E35" s="272">
        <f t="shared" si="0"/>
        <v>0</v>
      </c>
      <c r="F35" s="268"/>
      <c r="G35" s="268"/>
    </row>
    <row r="36" spans="1:7" ht="15" customHeight="1">
      <c r="A36" s="135" t="s">
        <v>170</v>
      </c>
      <c r="B36" s="139" t="s">
        <v>171</v>
      </c>
      <c r="C36" s="272">
        <v>4</v>
      </c>
      <c r="D36" s="273">
        <v>0</v>
      </c>
      <c r="E36" s="272">
        <f t="shared" si="0"/>
        <v>0</v>
      </c>
      <c r="F36" s="268"/>
      <c r="G36" s="268"/>
    </row>
    <row r="37" spans="1:7" ht="15" customHeight="1">
      <c r="A37" s="144"/>
      <c r="B37" s="141"/>
      <c r="C37" s="142"/>
      <c r="D37" s="145"/>
      <c r="E37" s="142"/>
      <c r="F37" s="268"/>
      <c r="G37" s="268"/>
    </row>
    <row r="38" spans="1:7" ht="15" customHeight="1">
      <c r="A38" s="146" t="s">
        <v>30</v>
      </c>
      <c r="B38" s="147"/>
      <c r="C38" s="148"/>
      <c r="D38" s="149"/>
      <c r="E38" s="150">
        <f>SUM(E3:E37)</f>
        <v>0</v>
      </c>
      <c r="F38" s="267"/>
      <c r="G38" s="268"/>
    </row>
    <row r="39" spans="1:7" ht="15" customHeight="1">
      <c r="A39" s="151"/>
      <c r="B39" s="151"/>
      <c r="C39" s="151"/>
      <c r="D39" s="151"/>
      <c r="E39" s="151"/>
      <c r="F39" s="268"/>
      <c r="G39" s="268"/>
    </row>
    <row r="40" spans="1:7" ht="15" customHeight="1">
      <c r="A40" s="274" t="s">
        <v>172</v>
      </c>
      <c r="B40" s="268"/>
      <c r="C40" s="268"/>
      <c r="D40" s="268"/>
      <c r="E40" s="268"/>
      <c r="F40" s="268"/>
      <c r="G40" s="268"/>
    </row>
    <row r="41" spans="1:7" ht="15" customHeight="1">
      <c r="A41" s="274" t="s">
        <v>173</v>
      </c>
      <c r="B41" s="268"/>
      <c r="C41" s="268"/>
      <c r="D41" s="268"/>
      <c r="E41" s="268"/>
      <c r="F41" s="268"/>
      <c r="G41" s="268"/>
    </row>
    <row r="42" spans="1:7" ht="15" customHeight="1">
      <c r="A42" s="268"/>
      <c r="B42" s="268"/>
      <c r="C42" s="268"/>
      <c r="D42" s="268"/>
      <c r="E42" s="268"/>
      <c r="F42" s="268"/>
      <c r="G42" s="268"/>
    </row>
    <row r="43" spans="1:7" ht="15" customHeight="1">
      <c r="A43" s="268"/>
      <c r="B43" s="268"/>
      <c r="C43" s="268"/>
      <c r="D43" s="268"/>
      <c r="E43" s="268"/>
      <c r="F43" s="268"/>
      <c r="G43" s="268"/>
    </row>
    <row r="44" spans="1:7" ht="15" customHeight="1">
      <c r="A44" s="275"/>
      <c r="B44" s="276"/>
      <c r="C44" s="272"/>
      <c r="D44" s="268"/>
      <c r="E44" s="272"/>
      <c r="F44" s="268"/>
      <c r="G44" s="268"/>
    </row>
    <row r="45" spans="1:7" ht="15" customHeight="1">
      <c r="A45" s="275"/>
      <c r="B45" s="276"/>
      <c r="C45" s="272"/>
      <c r="D45" s="268"/>
      <c r="E45" s="272"/>
      <c r="F45" s="268"/>
      <c r="G45" s="268"/>
    </row>
    <row r="46" spans="1:7" ht="15" customHeight="1">
      <c r="A46" s="275"/>
      <c r="B46" s="276"/>
      <c r="C46" s="272"/>
      <c r="D46" s="268"/>
      <c r="E46" s="272"/>
      <c r="F46" s="268"/>
      <c r="G46" s="268"/>
    </row>
    <row r="47" spans="1:7" ht="15" customHeight="1">
      <c r="A47" s="275"/>
      <c r="B47" s="276"/>
      <c r="C47" s="272"/>
      <c r="D47" s="268"/>
      <c r="E47" s="272"/>
      <c r="F47" s="268"/>
      <c r="G47" s="268"/>
    </row>
    <row r="48" spans="1:7" ht="15" customHeight="1">
      <c r="A48" s="275"/>
      <c r="B48" s="276"/>
      <c r="C48" s="272"/>
      <c r="D48" s="268"/>
      <c r="E48" s="272"/>
      <c r="F48" s="268"/>
      <c r="G48" s="268"/>
    </row>
    <row r="49" spans="1:7" ht="15" customHeight="1">
      <c r="A49" s="275"/>
      <c r="B49" s="276"/>
      <c r="C49" s="272"/>
      <c r="D49" s="268"/>
      <c r="E49" s="272"/>
      <c r="F49" s="268"/>
      <c r="G49" s="268"/>
    </row>
    <row r="50" spans="1:7" ht="15" customHeight="1">
      <c r="A50" s="275"/>
      <c r="B50" s="276"/>
      <c r="C50" s="272"/>
      <c r="D50" s="268"/>
      <c r="E50" s="272"/>
      <c r="F50" s="268"/>
      <c r="G50" s="268"/>
    </row>
    <row r="51" spans="1:7" ht="15" customHeight="1">
      <c r="A51" s="275"/>
      <c r="B51" s="276"/>
      <c r="C51" s="272"/>
      <c r="D51" s="268"/>
      <c r="E51" s="272"/>
      <c r="F51" s="268"/>
      <c r="G51" s="268"/>
    </row>
    <row r="52" spans="1:7" ht="15" customHeight="1">
      <c r="A52" s="275"/>
      <c r="B52" s="276"/>
      <c r="C52" s="272"/>
      <c r="D52" s="268"/>
      <c r="E52" s="272"/>
      <c r="F52" s="268"/>
      <c r="G52" s="268"/>
    </row>
    <row r="53" spans="1:7" ht="15" customHeight="1">
      <c r="A53" s="275"/>
      <c r="B53" s="276"/>
      <c r="C53" s="272"/>
      <c r="D53" s="268"/>
      <c r="E53" s="272"/>
      <c r="F53" s="268"/>
      <c r="G53" s="268"/>
    </row>
    <row r="54" spans="1:7" ht="15" customHeight="1">
      <c r="A54" s="275"/>
      <c r="B54" s="276"/>
      <c r="C54" s="272"/>
      <c r="D54" s="268"/>
      <c r="E54" s="272"/>
      <c r="F54" s="268"/>
      <c r="G54" s="268"/>
    </row>
    <row r="55" spans="1:7" ht="15" customHeight="1">
      <c r="A55" s="275"/>
      <c r="B55" s="276"/>
      <c r="C55" s="272"/>
      <c r="D55" s="268"/>
      <c r="E55" s="272"/>
      <c r="F55" s="268"/>
      <c r="G55" s="268"/>
    </row>
    <row r="56" spans="1:7" ht="15" customHeight="1">
      <c r="A56" s="275"/>
      <c r="B56" s="276"/>
      <c r="C56" s="272"/>
      <c r="D56" s="268"/>
      <c r="E56" s="272"/>
      <c r="F56" s="268"/>
      <c r="G56" s="268"/>
    </row>
  </sheetData>
  <mergeCells count="6">
    <mergeCell ref="A28:E28"/>
    <mergeCell ref="A3:E3"/>
    <mergeCell ref="A9:E9"/>
    <mergeCell ref="A14:E14"/>
    <mergeCell ref="A17:E17"/>
    <mergeCell ref="A24:E24"/>
  </mergeCells>
  <pageMargins left="0.7" right="0.7" top="0.75" bottom="0.75" header="0.3" footer="0.3"/>
  <pageSetup orientation="landscape"/>
  <headerFooter>
    <oddFooter>&amp;C&amp;"Helvetica Neue,Regular"&amp;12&amp;K000000&amp;P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68379FF76CE1D4283902B6A24559842" ma:contentTypeVersion="6" ma:contentTypeDescription="Vytvoří nový dokument" ma:contentTypeScope="" ma:versionID="341a41ba4ecedf633cffc69b903db48c">
  <xsd:schema xmlns:xsd="http://www.w3.org/2001/XMLSchema" xmlns:xs="http://www.w3.org/2001/XMLSchema" xmlns:p="http://schemas.microsoft.com/office/2006/metadata/properties" xmlns:ns2="046d240f-39f0-4ce3-b4d8-dddfd4e23bd5" xmlns:ns3="c1e58a3d-fc02-45c8-a6fe-29a3d31fac6c" targetNamespace="http://schemas.microsoft.com/office/2006/metadata/properties" ma:root="true" ma:fieldsID="f290b154f3c84786f2c72fa1b7df1227" ns2:_="" ns3:_="">
    <xsd:import namespace="046d240f-39f0-4ce3-b4d8-dddfd4e23bd5"/>
    <xsd:import namespace="c1e58a3d-fc02-45c8-a6fe-29a3d31fac6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6d240f-39f0-4ce3-b4d8-dddfd4e23b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e58a3d-fc02-45c8-a6fe-29a3d31fac6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EF97B9-EBD4-4C2F-AED3-9A398963186D}"/>
</file>

<file path=customXml/itemProps2.xml><?xml version="1.0" encoding="utf-8"?>
<ds:datastoreItem xmlns:ds="http://schemas.openxmlformats.org/officeDocument/2006/customXml" ds:itemID="{1267D59D-97C6-4676-82F0-BD3E29558ADE}"/>
</file>

<file path=customXml/itemProps3.xml><?xml version="1.0" encoding="utf-8"?>
<ds:datastoreItem xmlns:ds="http://schemas.openxmlformats.org/officeDocument/2006/customXml" ds:itemID="{E627C077-00B4-429E-BE47-7AAF7BEFD2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RTS, a.s.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Lenka Žampachová</dc:creator>
  <cp:keywords/>
  <dc:description/>
  <cp:lastModifiedBy>Jiří Foltýn</cp:lastModifiedBy>
  <cp:revision/>
  <dcterms:created xsi:type="dcterms:W3CDTF">2009-04-08T07:15:50Z</dcterms:created>
  <dcterms:modified xsi:type="dcterms:W3CDTF">2024-03-21T09:21:53Z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0x010100768379FF76CE1D4283902B6A24559842</vt:lpwstr>
  </property>
</Properties>
</file>